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<sst xmlns="http://schemas.openxmlformats.org/spreadsheetml/2006/main" count="110" uniqueCount="74">
  <si>
    <t>川沙新镇凌空路地铁站南区土地前期成本测算表</t>
  </si>
  <si>
    <t>项目名称</t>
  </si>
  <si>
    <t>川沙新镇凌空路地铁站南区地块土地储备项目</t>
  </si>
  <si>
    <t>地块面积</t>
  </si>
  <si>
    <r>
      <rPr>
        <sz val="11"/>
        <color theme="1"/>
        <rFont val="华文楷体"/>
        <charset val="134"/>
      </rPr>
      <t>257600M</t>
    </r>
    <r>
      <rPr>
        <vertAlign val="superscript"/>
        <sz val="11"/>
        <color theme="1"/>
        <rFont val="华文楷体"/>
        <charset val="134"/>
      </rPr>
      <t>2</t>
    </r>
    <r>
      <rPr>
        <sz val="11"/>
        <color theme="1"/>
        <rFont val="华文楷体"/>
        <charset val="134"/>
      </rPr>
      <t>（4.2亩）农用地面积为180320平方米</t>
    </r>
  </si>
  <si>
    <t>序号</t>
  </si>
  <si>
    <t>数量</t>
  </si>
  <si>
    <t>测算（万元）</t>
  </si>
  <si>
    <t>单价</t>
  </si>
  <si>
    <t>备注</t>
  </si>
  <si>
    <t>一</t>
  </si>
  <si>
    <t>征地税费部分</t>
  </si>
  <si>
    <t>1、耕地占用税</t>
  </si>
  <si>
    <r>
      <rPr>
        <sz val="11"/>
        <rFont val="华文楷体"/>
        <charset val="134"/>
      </rPr>
      <t>元/M</t>
    </r>
    <r>
      <rPr>
        <vertAlign val="superscript"/>
        <sz val="11"/>
        <rFont val="华文楷体"/>
        <charset val="134"/>
      </rPr>
      <t>2</t>
    </r>
  </si>
  <si>
    <t>2、耕地开垦费</t>
  </si>
  <si>
    <t>二</t>
  </si>
  <si>
    <t>集体资产补偿费（以包干协议为准）</t>
  </si>
  <si>
    <t>1、土地补偿费</t>
  </si>
  <si>
    <t>2、青苗补偿费</t>
  </si>
  <si>
    <t>3、集体附着物补偿费</t>
  </si>
  <si>
    <t>万元/亩</t>
  </si>
  <si>
    <t>4、其他</t>
  </si>
  <si>
    <t>三</t>
  </si>
  <si>
    <t>集体企业补偿安置费（包干协议外）</t>
  </si>
  <si>
    <t>1、集体企业土地使用权取得费</t>
  </si>
  <si>
    <t>2、地上建筑物补偿费</t>
  </si>
  <si>
    <t>3、附属设施及装修费补偿费</t>
  </si>
  <si>
    <t>4、停产、停工补偿费</t>
  </si>
  <si>
    <t>5、设备搬迁费</t>
  </si>
  <si>
    <t>7、鱼塘及附属设施补偿</t>
  </si>
  <si>
    <t>8、绿化搬迁补偿费</t>
  </si>
  <si>
    <t>9、农业大棚补偿费</t>
  </si>
  <si>
    <t>10、评估费（企业）</t>
  </si>
  <si>
    <t>万元</t>
  </si>
  <si>
    <t>11、动迁劳务费（企业）</t>
  </si>
  <si>
    <t>12、拆房管理费</t>
  </si>
  <si>
    <t>13、拆房及场地平整及场地看管</t>
  </si>
  <si>
    <t>14、其他</t>
  </si>
  <si>
    <t>四</t>
  </si>
  <si>
    <t>国有企业补偿费</t>
  </si>
  <si>
    <t>1、国有土地企业土地补偿：</t>
  </si>
  <si>
    <t>6、评估费（企业）</t>
  </si>
  <si>
    <t>7、动迁劳务费（企业）</t>
  </si>
  <si>
    <t>8、拆房管理费</t>
  </si>
  <si>
    <t>9、其他</t>
  </si>
  <si>
    <t>五</t>
  </si>
  <si>
    <t>居农民动迁</t>
  </si>
  <si>
    <t>1、评估费（居民）</t>
  </si>
  <si>
    <t>2、动迁劳务费（居民）</t>
  </si>
  <si>
    <t>万元/户</t>
  </si>
  <si>
    <t>3、拆房费</t>
  </si>
  <si>
    <t>4、居农民安置补偿费</t>
  </si>
  <si>
    <t>5、安置房房源款</t>
  </si>
  <si>
    <t>5、其他</t>
  </si>
  <si>
    <t>六</t>
  </si>
  <si>
    <t>劳动力安置费</t>
  </si>
  <si>
    <t>1、吸劳费用</t>
  </si>
  <si>
    <t>万元/人</t>
  </si>
  <si>
    <t>2、进镇农民费</t>
  </si>
  <si>
    <t>元/人</t>
  </si>
  <si>
    <t>七</t>
  </si>
  <si>
    <t>前期管理费</t>
  </si>
  <si>
    <t>八</t>
  </si>
  <si>
    <t>场地平整费</t>
  </si>
  <si>
    <t>九</t>
  </si>
  <si>
    <t>土地检测费</t>
  </si>
  <si>
    <t>元/亩</t>
  </si>
  <si>
    <t>十</t>
  </si>
  <si>
    <t>土地指标费(其他类）</t>
  </si>
  <si>
    <t>十一</t>
  </si>
  <si>
    <t>其他费用</t>
  </si>
  <si>
    <t>1、地上管线搬迁费</t>
  </si>
  <si>
    <t>2、不可预见费</t>
  </si>
  <si>
    <t>合　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</si>
</sst>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_ "/>
    <numFmt numFmtId="180" formatCode="0.0%"/>
  </numFmts>
  <fonts count="32">
    <font>
      <sz val="11"/>
      <color theme="1"/>
      <name val="宋体"/>
      <charset val="134"/>
      <scheme val="minor"/>
    </font>
    <font>
      <b/>
      <sz val="16"/>
      <color rgb="FF000000"/>
      <name val="华文宋体"/>
      <charset val="134"/>
    </font>
    <font>
      <sz val="11"/>
      <name val="华文楷体"/>
      <charset val="134"/>
    </font>
    <font>
      <sz val="11"/>
      <color theme="1"/>
      <name val="华文楷体"/>
      <charset val="134"/>
    </font>
    <font>
      <b/>
      <sz val="11"/>
      <name val="华文楷体"/>
      <charset val="134"/>
    </font>
    <font>
      <sz val="12"/>
      <name val="华文楷体"/>
      <charset val="134"/>
    </font>
    <font>
      <sz val="11"/>
      <color rgb="FFFF0000"/>
      <name val="华文楷体"/>
      <charset val="134"/>
    </font>
    <font>
      <b/>
      <sz val="11"/>
      <name val="华文宋体"/>
      <charset val="134"/>
    </font>
    <font>
      <sz val="10.5"/>
      <name val="华文楷体"/>
      <charset val="134"/>
    </font>
    <font>
      <sz val="12"/>
      <name val="宋体"/>
      <charset val="134"/>
    </font>
    <font>
      <b/>
      <sz val="11"/>
      <color theme="1"/>
      <name val="华文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color theme="1"/>
      <name val="华文楷体"/>
      <charset val="134"/>
    </font>
    <font>
      <vertAlign val="superscript"/>
      <sz val="11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left" vertical="center" wrapText="1"/>
    </xf>
    <xf numFmtId="177" fontId="2" fillId="0" borderId="4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9" fontId="7" fillId="0" borderId="6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80" fontId="7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177" fontId="10" fillId="0" borderId="4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F20" sqref="F20"/>
    </sheetView>
  </sheetViews>
  <sheetFormatPr defaultColWidth="9" defaultRowHeight="13.5" outlineLevelCol="7"/>
  <cols>
    <col min="1" max="1" width="6.375" customWidth="1"/>
    <col min="2" max="2" width="6.75" customWidth="1"/>
    <col min="3" max="3" width="17.75" customWidth="1"/>
    <col min="4" max="4" width="12.625" customWidth="1"/>
    <col min="5" max="5" width="8.50833333333333" customWidth="1"/>
    <col min="6" max="6" width="12.375" customWidth="1"/>
  </cols>
  <sheetData>
    <row r="1" ht="21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1.75" spans="1:4">
      <c r="A2" s="1"/>
      <c r="B2" s="1"/>
      <c r="C2" s="1"/>
      <c r="D2" s="1"/>
    </row>
    <row r="3" ht="27" customHeight="1" spans="1:8">
      <c r="A3" s="2" t="s">
        <v>1</v>
      </c>
      <c r="B3" s="3"/>
      <c r="C3" s="4" t="s">
        <v>2</v>
      </c>
      <c r="D3" s="5"/>
      <c r="E3" s="5"/>
      <c r="F3" s="5"/>
      <c r="G3" s="5"/>
      <c r="H3" s="6"/>
    </row>
    <row r="4" ht="38" customHeight="1" spans="1:8">
      <c r="A4" s="7" t="s">
        <v>3</v>
      </c>
      <c r="B4" s="7"/>
      <c r="C4" s="8" t="s">
        <v>4</v>
      </c>
      <c r="D4" s="9"/>
      <c r="E4" s="9"/>
      <c r="F4" s="9"/>
      <c r="G4" s="9"/>
      <c r="H4" s="10"/>
    </row>
    <row r="5" ht="18" customHeight="1" spans="1:8">
      <c r="A5" s="11" t="s">
        <v>5</v>
      </c>
      <c r="B5" s="11" t="s">
        <v>1</v>
      </c>
      <c r="C5" s="11"/>
      <c r="D5" s="11"/>
      <c r="E5" s="11" t="s">
        <v>6</v>
      </c>
      <c r="F5" s="12" t="s">
        <v>7</v>
      </c>
      <c r="G5" s="11" t="s">
        <v>8</v>
      </c>
      <c r="H5" s="13" t="s">
        <v>9</v>
      </c>
    </row>
    <row r="6" ht="18" customHeight="1" spans="1:8">
      <c r="A6" s="11" t="s">
        <v>10</v>
      </c>
      <c r="B6" s="14" t="s">
        <v>11</v>
      </c>
      <c r="C6" s="15"/>
      <c r="D6" s="15"/>
      <c r="E6" s="16"/>
      <c r="F6" s="17">
        <f>SUM(F7:F8)</f>
        <v>2993.312</v>
      </c>
      <c r="G6" s="18"/>
      <c r="H6" s="19"/>
    </row>
    <row r="7" ht="18" customHeight="1" spans="1:8">
      <c r="A7" s="11"/>
      <c r="B7" s="20" t="s">
        <v>12</v>
      </c>
      <c r="C7" s="20"/>
      <c r="D7" s="20"/>
      <c r="E7" s="21">
        <f>180320</f>
        <v>180320</v>
      </c>
      <c r="F7" s="22">
        <f>E7*G7*0.0001</f>
        <v>829.472</v>
      </c>
      <c r="G7" s="18">
        <v>46</v>
      </c>
      <c r="H7" s="21" t="s">
        <v>13</v>
      </c>
    </row>
    <row r="8" ht="18" customHeight="1" spans="1:8">
      <c r="A8" s="11"/>
      <c r="B8" s="20" t="s">
        <v>14</v>
      </c>
      <c r="C8" s="20"/>
      <c r="D8" s="20"/>
      <c r="E8" s="21">
        <f>E7</f>
        <v>180320</v>
      </c>
      <c r="F8" s="22">
        <f>E8*G8*0.0001</f>
        <v>2163.84</v>
      </c>
      <c r="G8" s="18">
        <v>120</v>
      </c>
      <c r="H8" s="21" t="s">
        <v>13</v>
      </c>
    </row>
    <row r="9" ht="18" customHeight="1" spans="1:8">
      <c r="A9" s="11" t="s">
        <v>15</v>
      </c>
      <c r="B9" s="23" t="s">
        <v>16</v>
      </c>
      <c r="C9" s="23"/>
      <c r="D9" s="23"/>
      <c r="E9" s="23"/>
      <c r="F9" s="24">
        <f>SUM(F10:F12)</f>
        <v>1702.0108</v>
      </c>
      <c r="G9" s="18"/>
      <c r="H9" s="21"/>
    </row>
    <row r="10" ht="18" customHeight="1" spans="1:8">
      <c r="A10" s="11"/>
      <c r="B10" s="7" t="s">
        <v>17</v>
      </c>
      <c r="C10" s="7"/>
      <c r="D10" s="7"/>
      <c r="E10" s="25">
        <f>E7</f>
        <v>180320</v>
      </c>
      <c r="F10" s="22">
        <f>E10*G10*0.0001</f>
        <v>1560.6696</v>
      </c>
      <c r="G10" s="18">
        <v>86.55</v>
      </c>
      <c r="H10" s="21" t="s">
        <v>13</v>
      </c>
    </row>
    <row r="11" ht="18" customHeight="1" spans="1:8">
      <c r="A11" s="11"/>
      <c r="B11" s="7" t="s">
        <v>18</v>
      </c>
      <c r="C11" s="7"/>
      <c r="D11" s="7"/>
      <c r="E11" s="21">
        <f>E7</f>
        <v>180320</v>
      </c>
      <c r="F11" s="22">
        <f>E11*G11*0.0001</f>
        <v>119.0112</v>
      </c>
      <c r="G11" s="18">
        <v>6.6</v>
      </c>
      <c r="H11" s="21" t="s">
        <v>13</v>
      </c>
    </row>
    <row r="12" ht="18" customHeight="1" spans="1:8">
      <c r="A12" s="11"/>
      <c r="B12" s="7" t="s">
        <v>19</v>
      </c>
      <c r="C12" s="7"/>
      <c r="D12" s="7"/>
      <c r="E12" s="26">
        <f>E8/666.67</f>
        <v>270.478647606762</v>
      </c>
      <c r="F12" s="22">
        <v>22.33</v>
      </c>
      <c r="G12" s="18">
        <v>5.77</v>
      </c>
      <c r="H12" s="21" t="s">
        <v>20</v>
      </c>
    </row>
    <row r="13" ht="18" customHeight="1" spans="1:8">
      <c r="A13" s="11"/>
      <c r="B13" s="27" t="s">
        <v>21</v>
      </c>
      <c r="C13" s="27"/>
      <c r="D13" s="27"/>
      <c r="E13" s="21"/>
      <c r="F13" s="28"/>
      <c r="G13" s="18"/>
      <c r="H13" s="21"/>
    </row>
    <row r="14" ht="18" customHeight="1" spans="1:8">
      <c r="A14" s="11" t="s">
        <v>22</v>
      </c>
      <c r="B14" s="29" t="s">
        <v>23</v>
      </c>
      <c r="C14" s="29"/>
      <c r="D14" s="29"/>
      <c r="E14" s="21"/>
      <c r="F14" s="30">
        <v>384.9</v>
      </c>
      <c r="G14" s="18"/>
      <c r="H14" s="21"/>
    </row>
    <row r="15" ht="18" customHeight="1" spans="1:8">
      <c r="A15" s="11"/>
      <c r="B15" s="27" t="s">
        <v>24</v>
      </c>
      <c r="C15" s="27"/>
      <c r="D15" s="27"/>
      <c r="E15" s="31"/>
      <c r="F15" s="28">
        <f>E15*G15</f>
        <v>0</v>
      </c>
      <c r="G15" s="18">
        <v>30</v>
      </c>
      <c r="H15" s="21" t="s">
        <v>20</v>
      </c>
    </row>
    <row r="16" ht="18" customHeight="1" spans="1:8">
      <c r="A16" s="11"/>
      <c r="B16" s="32" t="s">
        <v>25</v>
      </c>
      <c r="C16" s="33"/>
      <c r="D16" s="33"/>
      <c r="E16" s="34"/>
      <c r="F16" s="28">
        <f t="shared" ref="F16:F19" si="0">E16*G16*0.0001</f>
        <v>0</v>
      </c>
      <c r="G16" s="35">
        <v>2000</v>
      </c>
      <c r="H16" s="21" t="s">
        <v>13</v>
      </c>
    </row>
    <row r="17" ht="18" customHeight="1" spans="1:8">
      <c r="A17" s="11"/>
      <c r="B17" s="32" t="s">
        <v>26</v>
      </c>
      <c r="C17" s="33"/>
      <c r="D17" s="33"/>
      <c r="E17" s="31"/>
      <c r="F17" s="28">
        <f t="shared" si="0"/>
        <v>0</v>
      </c>
      <c r="G17" s="35">
        <v>300</v>
      </c>
      <c r="H17" s="21" t="s">
        <v>13</v>
      </c>
    </row>
    <row r="18" ht="18" customHeight="1" spans="1:8">
      <c r="A18" s="11"/>
      <c r="B18" s="27" t="s">
        <v>27</v>
      </c>
      <c r="C18" s="27"/>
      <c r="D18" s="27"/>
      <c r="E18" s="31"/>
      <c r="F18" s="28">
        <f t="shared" si="0"/>
        <v>0</v>
      </c>
      <c r="G18" s="35">
        <v>300</v>
      </c>
      <c r="H18" s="21" t="s">
        <v>13</v>
      </c>
    </row>
    <row r="19" ht="18" customHeight="1" spans="1:8">
      <c r="A19" s="11"/>
      <c r="B19" s="27" t="s">
        <v>28</v>
      </c>
      <c r="C19" s="27"/>
      <c r="D19" s="27"/>
      <c r="E19" s="31"/>
      <c r="F19" s="28">
        <f t="shared" si="0"/>
        <v>0</v>
      </c>
      <c r="G19" s="35">
        <v>300</v>
      </c>
      <c r="H19" s="21" t="s">
        <v>13</v>
      </c>
    </row>
    <row r="20" ht="18" customHeight="1" spans="1:8">
      <c r="A20" s="11"/>
      <c r="B20" s="27" t="s">
        <v>29</v>
      </c>
      <c r="C20" s="27"/>
      <c r="D20" s="27"/>
      <c r="E20" s="21"/>
      <c r="F20" s="28">
        <f t="shared" ref="F20:F22" si="1">E20*G20</f>
        <v>0</v>
      </c>
      <c r="G20" s="35">
        <v>15</v>
      </c>
      <c r="H20" s="21" t="s">
        <v>20</v>
      </c>
    </row>
    <row r="21" ht="18" customHeight="1" spans="1:8">
      <c r="A21" s="11"/>
      <c r="B21" s="32" t="s">
        <v>30</v>
      </c>
      <c r="C21" s="33"/>
      <c r="D21" s="33"/>
      <c r="E21" s="21"/>
      <c r="F21" s="28">
        <f t="shared" si="1"/>
        <v>0</v>
      </c>
      <c r="G21" s="35">
        <v>15</v>
      </c>
      <c r="H21" s="21" t="s">
        <v>20</v>
      </c>
    </row>
    <row r="22" ht="18" customHeight="1" spans="1:8">
      <c r="A22" s="11"/>
      <c r="B22" s="32" t="s">
        <v>31</v>
      </c>
      <c r="C22" s="33"/>
      <c r="D22" s="33"/>
      <c r="E22" s="21"/>
      <c r="F22" s="28">
        <f t="shared" si="1"/>
        <v>0</v>
      </c>
      <c r="G22" s="35">
        <v>10</v>
      </c>
      <c r="H22" s="21" t="s">
        <v>20</v>
      </c>
    </row>
    <row r="23" ht="18" customHeight="1" spans="1:8">
      <c r="A23" s="11"/>
      <c r="B23" s="27" t="s">
        <v>32</v>
      </c>
      <c r="C23" s="27"/>
      <c r="D23" s="27"/>
      <c r="E23" s="21"/>
      <c r="F23" s="28">
        <f t="shared" ref="F23:F27" si="2">E23*G23*0.0001</f>
        <v>0</v>
      </c>
      <c r="G23" s="36">
        <v>20</v>
      </c>
      <c r="H23" s="21" t="s">
        <v>13</v>
      </c>
    </row>
    <row r="24" ht="18" customHeight="1" spans="1:8">
      <c r="A24" s="11"/>
      <c r="B24" s="27"/>
      <c r="C24" s="27"/>
      <c r="D24" s="27"/>
      <c r="E24" s="28"/>
      <c r="F24" s="28">
        <f>E24*G24</f>
        <v>0</v>
      </c>
      <c r="G24" s="37">
        <v>0.01</v>
      </c>
      <c r="H24" s="21" t="s">
        <v>33</v>
      </c>
    </row>
    <row r="25" ht="18" customHeight="1" spans="1:8">
      <c r="A25" s="11"/>
      <c r="B25" s="27" t="s">
        <v>34</v>
      </c>
      <c r="C25" s="27"/>
      <c r="D25" s="27"/>
      <c r="E25" s="28"/>
      <c r="F25" s="28">
        <f>E25*G25</f>
        <v>0</v>
      </c>
      <c r="G25" s="37">
        <v>0.03</v>
      </c>
      <c r="H25" s="21" t="s">
        <v>33</v>
      </c>
    </row>
    <row r="26" ht="18" customHeight="1" spans="1:8">
      <c r="A26" s="11"/>
      <c r="B26" s="27" t="s">
        <v>35</v>
      </c>
      <c r="C26" s="27"/>
      <c r="D26" s="27"/>
      <c r="E26" s="28"/>
      <c r="F26" s="28">
        <f t="shared" si="2"/>
        <v>0</v>
      </c>
      <c r="G26" s="18">
        <v>45</v>
      </c>
      <c r="H26" s="21" t="s">
        <v>13</v>
      </c>
    </row>
    <row r="27" ht="18" customHeight="1" spans="1:8">
      <c r="A27" s="11"/>
      <c r="B27" s="38" t="s">
        <v>36</v>
      </c>
      <c r="C27" s="38"/>
      <c r="D27" s="38"/>
      <c r="E27" s="28"/>
      <c r="F27" s="28">
        <f t="shared" si="2"/>
        <v>0</v>
      </c>
      <c r="G27" s="18">
        <v>38</v>
      </c>
      <c r="H27" s="21" t="s">
        <v>13</v>
      </c>
    </row>
    <row r="28" ht="16.5" spans="1:8">
      <c r="A28" s="11"/>
      <c r="B28" s="27" t="s">
        <v>37</v>
      </c>
      <c r="C28" s="27"/>
      <c r="D28" s="27"/>
      <c r="E28" s="28"/>
      <c r="F28" s="28"/>
      <c r="G28" s="18"/>
      <c r="H28" s="21"/>
    </row>
    <row r="29" ht="16.5" spans="1:8">
      <c r="A29" s="11" t="s">
        <v>38</v>
      </c>
      <c r="B29" s="29" t="s">
        <v>39</v>
      </c>
      <c r="C29" s="29"/>
      <c r="D29" s="29"/>
      <c r="E29" s="21"/>
      <c r="F29" s="24">
        <f>F30+F31+F32+F33+F34+F35+F36+F37+F38+F39</f>
        <v>0</v>
      </c>
      <c r="G29" s="18"/>
      <c r="H29" s="21"/>
    </row>
    <row r="30" ht="16.5" spans="1:8">
      <c r="A30" s="11"/>
      <c r="B30" s="38" t="s">
        <v>40</v>
      </c>
      <c r="C30" s="38"/>
      <c r="D30" s="38"/>
      <c r="E30" s="21"/>
      <c r="F30" s="24">
        <f>E30*G30*0.0001</f>
        <v>0</v>
      </c>
      <c r="G30" s="18">
        <v>8500</v>
      </c>
      <c r="H30" s="21" t="s">
        <v>20</v>
      </c>
    </row>
    <row r="31" ht="17.25" spans="1:8">
      <c r="A31" s="11"/>
      <c r="B31" s="27" t="s">
        <v>25</v>
      </c>
      <c r="C31" s="27"/>
      <c r="D31" s="27"/>
      <c r="E31" s="21"/>
      <c r="F31" s="24">
        <f>E31*G31</f>
        <v>0</v>
      </c>
      <c r="G31" s="35">
        <v>4500</v>
      </c>
      <c r="H31" s="21" t="s">
        <v>13</v>
      </c>
    </row>
    <row r="32" ht="17.25" spans="1:8">
      <c r="A32" s="11"/>
      <c r="B32" s="32" t="s">
        <v>26</v>
      </c>
      <c r="C32" s="33"/>
      <c r="D32" s="33"/>
      <c r="E32" s="21"/>
      <c r="F32" s="24">
        <f t="shared" ref="F32:F38" si="3">E32*G32</f>
        <v>0</v>
      </c>
      <c r="G32" s="35">
        <v>600</v>
      </c>
      <c r="H32" s="21" t="s">
        <v>13</v>
      </c>
    </row>
    <row r="33" ht="17.25" spans="1:8">
      <c r="A33" s="11"/>
      <c r="B33" s="27" t="s">
        <v>27</v>
      </c>
      <c r="C33" s="27"/>
      <c r="D33" s="27"/>
      <c r="E33" s="21"/>
      <c r="F33" s="24">
        <f t="shared" si="3"/>
        <v>0</v>
      </c>
      <c r="G33" s="35">
        <v>400</v>
      </c>
      <c r="H33" s="21" t="s">
        <v>13</v>
      </c>
    </row>
    <row r="34" ht="17.25" spans="1:8">
      <c r="A34" s="11"/>
      <c r="B34" s="27" t="s">
        <v>28</v>
      </c>
      <c r="C34" s="27"/>
      <c r="D34" s="27"/>
      <c r="E34" s="39"/>
      <c r="F34" s="24">
        <f t="shared" si="3"/>
        <v>0</v>
      </c>
      <c r="G34" s="35">
        <v>500</v>
      </c>
      <c r="H34" s="21" t="s">
        <v>13</v>
      </c>
    </row>
    <row r="35" ht="17.25" spans="1:8">
      <c r="A35" s="11"/>
      <c r="B35" s="27" t="s">
        <v>41</v>
      </c>
      <c r="C35" s="27"/>
      <c r="D35" s="27"/>
      <c r="E35" s="21"/>
      <c r="F35" s="24">
        <f t="shared" si="3"/>
        <v>0</v>
      </c>
      <c r="G35" s="36">
        <v>20</v>
      </c>
      <c r="H35" s="21" t="s">
        <v>13</v>
      </c>
    </row>
    <row r="36" ht="16.5" spans="1:8">
      <c r="A36" s="11"/>
      <c r="B36" s="27"/>
      <c r="C36" s="27"/>
      <c r="D36" s="27"/>
      <c r="E36" s="21"/>
      <c r="F36" s="24">
        <f t="shared" si="3"/>
        <v>0</v>
      </c>
      <c r="G36" s="37">
        <v>0.01</v>
      </c>
      <c r="H36" s="21" t="s">
        <v>33</v>
      </c>
    </row>
    <row r="37" ht="16.5" spans="1:8">
      <c r="A37" s="11"/>
      <c r="B37" s="27" t="s">
        <v>42</v>
      </c>
      <c r="C37" s="27"/>
      <c r="D37" s="27"/>
      <c r="E37" s="21"/>
      <c r="F37" s="24">
        <f t="shared" si="3"/>
        <v>0</v>
      </c>
      <c r="G37" s="37">
        <v>0.03</v>
      </c>
      <c r="H37" s="21" t="s">
        <v>33</v>
      </c>
    </row>
    <row r="38" ht="17.25" spans="1:8">
      <c r="A38" s="11"/>
      <c r="B38" s="40" t="s">
        <v>43</v>
      </c>
      <c r="C38" s="40"/>
      <c r="D38" s="40"/>
      <c r="E38" s="21"/>
      <c r="F38" s="24">
        <f t="shared" si="3"/>
        <v>0</v>
      </c>
      <c r="G38" s="18">
        <v>45</v>
      </c>
      <c r="H38" s="21" t="s">
        <v>13</v>
      </c>
    </row>
    <row r="39" ht="16.5" spans="1:8">
      <c r="A39" s="11"/>
      <c r="B39" s="27" t="s">
        <v>44</v>
      </c>
      <c r="C39" s="27"/>
      <c r="D39" s="27"/>
      <c r="E39" s="21"/>
      <c r="F39" s="28"/>
      <c r="G39" s="18"/>
      <c r="H39" s="41"/>
    </row>
    <row r="40" ht="16.5" spans="1:8">
      <c r="A40" s="11" t="s">
        <v>45</v>
      </c>
      <c r="B40" s="23" t="s">
        <v>46</v>
      </c>
      <c r="C40" s="23"/>
      <c r="D40" s="23"/>
      <c r="E40" s="21"/>
      <c r="F40" s="30">
        <v>51239.24</v>
      </c>
      <c r="G40" s="18"/>
      <c r="H40" s="21"/>
    </row>
    <row r="41" ht="17.25" spans="1:8">
      <c r="A41" s="11"/>
      <c r="B41" s="27" t="s">
        <v>47</v>
      </c>
      <c r="C41" s="27"/>
      <c r="D41" s="27"/>
      <c r="E41" s="42"/>
      <c r="F41" s="28">
        <f t="shared" ref="F41:F43" si="4">E41*G41*0.0001</f>
        <v>0</v>
      </c>
      <c r="G41" s="35">
        <v>20</v>
      </c>
      <c r="H41" s="21" t="s">
        <v>13</v>
      </c>
    </row>
    <row r="42" ht="16.5" spans="1:8">
      <c r="A42" s="11"/>
      <c r="B42" s="27" t="s">
        <v>48</v>
      </c>
      <c r="C42" s="27"/>
      <c r="D42" s="27"/>
      <c r="E42" s="21"/>
      <c r="F42" s="28">
        <f t="shared" si="4"/>
        <v>0</v>
      </c>
      <c r="G42" s="35">
        <v>15000</v>
      </c>
      <c r="H42" s="21" t="s">
        <v>49</v>
      </c>
    </row>
    <row r="43" ht="17.25" spans="1:8">
      <c r="A43" s="11"/>
      <c r="B43" s="43" t="s">
        <v>50</v>
      </c>
      <c r="C43" s="43"/>
      <c r="D43" s="43"/>
      <c r="E43" s="21"/>
      <c r="F43" s="28">
        <f t="shared" si="4"/>
        <v>0</v>
      </c>
      <c r="G43" s="35">
        <v>160</v>
      </c>
      <c r="H43" s="21" t="s">
        <v>13</v>
      </c>
    </row>
    <row r="44" ht="16.5" spans="1:8">
      <c r="A44" s="44"/>
      <c r="B44" s="32" t="s">
        <v>51</v>
      </c>
      <c r="C44" s="33"/>
      <c r="D44" s="45"/>
      <c r="E44" s="42"/>
      <c r="F44" s="28">
        <f>G44*E44</f>
        <v>0</v>
      </c>
      <c r="G44" s="18">
        <v>448.7126</v>
      </c>
      <c r="H44" s="21" t="s">
        <v>49</v>
      </c>
    </row>
    <row r="45" ht="16.5" spans="1:8">
      <c r="A45" s="44"/>
      <c r="B45" s="32" t="s">
        <v>52</v>
      </c>
      <c r="C45" s="33"/>
      <c r="D45" s="45"/>
      <c r="E45" s="21"/>
      <c r="F45" s="28">
        <f>G45*E45</f>
        <v>0</v>
      </c>
      <c r="G45" s="18"/>
      <c r="H45" s="21"/>
    </row>
    <row r="46" ht="16.5" spans="1:8">
      <c r="A46" s="46"/>
      <c r="B46" s="27" t="s">
        <v>53</v>
      </c>
      <c r="C46" s="27"/>
      <c r="D46" s="27"/>
      <c r="E46" s="47"/>
      <c r="F46" s="47"/>
      <c r="G46" s="48"/>
      <c r="H46" s="21"/>
    </row>
    <row r="47" ht="16.5" spans="1:8">
      <c r="A47" s="11" t="s">
        <v>54</v>
      </c>
      <c r="B47" s="49" t="s">
        <v>55</v>
      </c>
      <c r="C47" s="49"/>
      <c r="D47" s="49"/>
      <c r="E47" s="21"/>
      <c r="F47" s="30">
        <f>F48+F49</f>
        <v>19880.180599097</v>
      </c>
      <c r="G47" s="18"/>
      <c r="H47" s="21"/>
    </row>
    <row r="48" ht="16.5" spans="1:8">
      <c r="A48" s="11"/>
      <c r="B48" s="27" t="s">
        <v>56</v>
      </c>
      <c r="C48" s="27"/>
      <c r="D48" s="27"/>
      <c r="E48" s="50">
        <f>E7/666.67*1.5</f>
        <v>405.717971410143</v>
      </c>
      <c r="F48" s="28">
        <f>E48*G48</f>
        <v>19880.180599097</v>
      </c>
      <c r="G48" s="18">
        <v>49</v>
      </c>
      <c r="H48" s="21" t="s">
        <v>57</v>
      </c>
    </row>
    <row r="49" ht="16.5" spans="1:8">
      <c r="A49" s="11"/>
      <c r="B49" s="27" t="s">
        <v>58</v>
      </c>
      <c r="C49" s="27"/>
      <c r="D49" s="27"/>
      <c r="E49" s="50"/>
      <c r="F49" s="28">
        <v>0</v>
      </c>
      <c r="G49" s="35">
        <v>1600</v>
      </c>
      <c r="H49" s="21" t="s">
        <v>59</v>
      </c>
    </row>
    <row r="50" ht="16.5" spans="1:8">
      <c r="A50" s="11" t="s">
        <v>60</v>
      </c>
      <c r="B50" s="29" t="s">
        <v>61</v>
      </c>
      <c r="C50" s="29"/>
      <c r="D50" s="29"/>
      <c r="E50" s="28"/>
      <c r="F50" s="30">
        <f>E50*G50</f>
        <v>0</v>
      </c>
      <c r="G50" s="51">
        <v>0.008</v>
      </c>
      <c r="H50" s="21" t="s">
        <v>33</v>
      </c>
    </row>
    <row r="51" ht="16.5" spans="1:8">
      <c r="A51" s="11" t="s">
        <v>62</v>
      </c>
      <c r="B51" s="29" t="s">
        <v>63</v>
      </c>
      <c r="C51" s="29"/>
      <c r="D51" s="29"/>
      <c r="E51" s="21">
        <f>E12</f>
        <v>270.478647606762</v>
      </c>
      <c r="F51" s="30">
        <f>E51*G51</f>
        <v>2704.78647606762</v>
      </c>
      <c r="G51" s="52">
        <v>10</v>
      </c>
      <c r="H51" s="21" t="s">
        <v>33</v>
      </c>
    </row>
    <row r="52" ht="16.5" spans="1:8">
      <c r="A52" s="11" t="s">
        <v>64</v>
      </c>
      <c r="B52" s="53" t="s">
        <v>65</v>
      </c>
      <c r="C52" s="54"/>
      <c r="D52" s="54"/>
      <c r="E52" s="31"/>
      <c r="F52" s="55">
        <v>0</v>
      </c>
      <c r="G52" s="35">
        <v>10000</v>
      </c>
      <c r="H52" s="21" t="s">
        <v>66</v>
      </c>
    </row>
    <row r="53" ht="17.25" spans="1:8">
      <c r="A53" s="11" t="s">
        <v>67</v>
      </c>
      <c r="B53" s="53" t="s">
        <v>68</v>
      </c>
      <c r="C53" s="54"/>
      <c r="D53" s="54"/>
      <c r="E53" s="21"/>
      <c r="F53" s="30">
        <f>E53*G53*0.0001</f>
        <v>0</v>
      </c>
      <c r="G53" s="18">
        <v>450</v>
      </c>
      <c r="H53" s="21" t="s">
        <v>13</v>
      </c>
    </row>
    <row r="54" ht="16.5" spans="1:8">
      <c r="A54" s="11" t="s">
        <v>69</v>
      </c>
      <c r="B54" s="56" t="s">
        <v>70</v>
      </c>
      <c r="C54" s="56"/>
      <c r="D54" s="56"/>
      <c r="E54" s="21"/>
      <c r="F54" s="30">
        <f>F55+F56</f>
        <v>1269.41016995485</v>
      </c>
      <c r="G54" s="18"/>
      <c r="H54" s="21"/>
    </row>
    <row r="55" ht="16.5" spans="1:8">
      <c r="A55" s="11"/>
      <c r="B55" s="27" t="s">
        <v>71</v>
      </c>
      <c r="C55" s="27"/>
      <c r="D55" s="27"/>
      <c r="E55" s="57">
        <f>E51</f>
        <v>270.478647606762</v>
      </c>
      <c r="F55" s="28">
        <v>38.7</v>
      </c>
      <c r="G55" s="35">
        <v>10</v>
      </c>
      <c r="H55" s="21" t="s">
        <v>20</v>
      </c>
    </row>
    <row r="56" ht="16.5" spans="1:8">
      <c r="A56" s="11"/>
      <c r="B56" s="27" t="s">
        <v>72</v>
      </c>
      <c r="C56" s="27"/>
      <c r="D56" s="27"/>
      <c r="E56" s="28">
        <f>F6+F9+F47+F55</f>
        <v>24614.203399097</v>
      </c>
      <c r="F56" s="28">
        <f>E56*G56</f>
        <v>1230.71016995485</v>
      </c>
      <c r="G56" s="37">
        <v>0.05</v>
      </c>
      <c r="H56" s="21"/>
    </row>
    <row r="57" ht="17.25" spans="1:8">
      <c r="A57" s="58" t="s">
        <v>73</v>
      </c>
      <c r="B57" s="59"/>
      <c r="C57" s="59"/>
      <c r="D57" s="60"/>
      <c r="E57" s="21"/>
      <c r="F57" s="30">
        <f>F54+F53+F52+F51+F50+F47+F40+F29+F14+F9+F6</f>
        <v>80173.8400451195</v>
      </c>
      <c r="G57" s="18"/>
      <c r="H57" s="19"/>
    </row>
  </sheetData>
  <mergeCells count="57">
    <mergeCell ref="A1:H1"/>
    <mergeCell ref="A3:B3"/>
    <mergeCell ref="C3:H3"/>
    <mergeCell ref="A4:B4"/>
    <mergeCell ref="C4:H4"/>
    <mergeCell ref="B5:D5"/>
    <mergeCell ref="B6:E6"/>
    <mergeCell ref="B7:D7"/>
    <mergeCell ref="B8:D8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A57:D57"/>
    <mergeCell ref="A23:A24"/>
    <mergeCell ref="B23:D24"/>
    <mergeCell ref="B35:D3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Dora</cp:lastModifiedBy>
  <dcterms:created xsi:type="dcterms:W3CDTF">2018-02-08T06:15:00Z</dcterms:created>
  <dcterms:modified xsi:type="dcterms:W3CDTF">2024-02-04T01:35:15Z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FB27B868C3BF4F5E94F2029C46E67066_13</vt:lpwstr>
  </property>
</Properties>
</file>