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" activeTab="2"/>
  </bookViews>
  <sheets>
    <sheet name="惠南镇黄路村（美丽村） (2)" sheetId="5" state="hidden" r:id="rId1"/>
    <sheet name="Sheet1" sheetId="7" state="hidden" r:id="rId2"/>
    <sheet name="惠南镇黄路村（美丽村）" sheetId="10" r:id="rId3"/>
  </sheets>
  <definedNames>
    <definedName name="_xlnm._FilterDatabase" localSheetId="0" hidden="1">'惠南镇黄路村（美丽村） (2)'!$A$1:$M$27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<sst xmlns="http://schemas.openxmlformats.org/spreadsheetml/2006/main" count="198" uniqueCount="105">
  <si>
    <r>
      <rPr>
        <b/>
        <sz val="16"/>
        <color rgb="FF000000"/>
        <rFont val="楷体_GB2312"/>
        <charset val="134"/>
      </rPr>
      <t>2024-2025年度</t>
    </r>
    <r>
      <rPr>
        <b/>
        <sz val="16"/>
        <color rgb="FF000000"/>
        <rFont val="宋体"/>
        <charset val="134"/>
      </rPr>
      <t>惠南</t>
    </r>
    <r>
      <rPr>
        <b/>
        <sz val="16"/>
        <color rgb="FF000000"/>
        <rFont val="楷体_GB2312"/>
        <charset val="134"/>
      </rPr>
      <t>镇</t>
    </r>
    <r>
      <rPr>
        <b/>
        <sz val="16"/>
        <color rgb="FF000000"/>
        <rFont val="宋体"/>
        <charset val="134"/>
      </rPr>
      <t>黄路</t>
    </r>
    <r>
      <rPr>
        <b/>
        <sz val="16"/>
        <color rgb="FF000000"/>
        <rFont val="楷体_GB2312"/>
        <charset val="134"/>
      </rPr>
      <t>村和美乡村建设项目一村一表（美丽村）</t>
    </r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</si>
  <si>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</si>
  <si>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</si>
  <si>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</si>
  <si>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</si>
  <si>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</si>
  <si>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</si>
  <si>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</si>
  <si>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</si>
  <si>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</si>
  <si>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</si>
  <si>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</si>
  <si>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</si>
  <si>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</si>
  <si>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</si>
  <si>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</si>
  <si>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</si>
  <si>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</si>
  <si>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</si>
  <si>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</si>
  <si>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</si>
  <si>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</si>
  <si>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</si>
  <si>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</si>
  <si>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</si>
  <si>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</si>
  <si>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</si>
  <si>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道路维修</t>
  </si>
  <si>
    <t>对15组宅路进行水泥路翻建，长度130米、宽度3米，友谊680号至友谊670号</t>
  </si>
  <si>
    <t>390㎡</t>
  </si>
  <si>
    <t>区农业农村委和美乡村项目</t>
  </si>
  <si>
    <t>对15组宅路进行白改黑，长度110米、宽度2米，友谊664号至友谊669号</t>
  </si>
  <si>
    <t>220㎡</t>
  </si>
  <si>
    <t>道路白改黑</t>
  </si>
  <si>
    <t>对1组的宅路进行白改黑，长度176米、宽度4.5米，富强399号往南至1组三岔路口</t>
  </si>
  <si>
    <t>792㎡</t>
  </si>
  <si>
    <t>对18组的宅路进行白改黑，长度192米、宽度3.5米，友谊201号至友谊215号</t>
  </si>
  <si>
    <t>672㎡</t>
  </si>
  <si>
    <t>对19组的宅路进行白改黑，长度156米、宽度3.5米，友谊399号至友谊383号</t>
  </si>
  <si>
    <t>546㎡</t>
  </si>
  <si>
    <t>对9组的宅路进行白改黑，长度220米、宽度3.5米，富强950号至友谊397号</t>
  </si>
  <si>
    <t>700㎡</t>
  </si>
  <si>
    <t>对11组的宅路进行白改黑，长度135米、宽度3.5米，友谊401号友谊415号</t>
  </si>
  <si>
    <t>472㎡</t>
  </si>
  <si>
    <t>对8组的宅路进行白改黑，长度323米、宽度3.5米，富强848号至8组垃圾房</t>
  </si>
  <si>
    <t>1130.5㎡</t>
  </si>
  <si>
    <t>对13组的宅路进行白改黑，长度212米、宽度3.5米，富强849号至友谊111号</t>
  </si>
  <si>
    <t>742㎡</t>
  </si>
  <si>
    <t>对3组的宅路进行白改黑，长度35米、宽度5米，静海路大棚往东</t>
  </si>
  <si>
    <t>175㎡</t>
  </si>
  <si>
    <t>对3组的宅路进行白改黑，长度370米、宽度3米，富强358号至9组进户路</t>
  </si>
  <si>
    <t>1110㎡</t>
  </si>
  <si>
    <t>对9组的宅路进行白改黑，长度280米、宽度7米，富强984至友谊399号</t>
  </si>
  <si>
    <t>1960㎡</t>
  </si>
  <si>
    <t>对1组的宅路进行白改黑，长度65米、宽度3米，富强264至富强193</t>
  </si>
  <si>
    <t>195㎡</t>
  </si>
  <si>
    <t>对16组的宅路进行白改黑，长度30米、宽度5米，友谊801号至友谊823号</t>
  </si>
  <si>
    <t>150㎡</t>
  </si>
  <si>
    <t>对16组的宅路进行白改黑，长度60米、宽度5米，友谊842号至友谊842北侧</t>
  </si>
  <si>
    <t>300㎡</t>
  </si>
  <si>
    <t>对8组的宅路进行白改黑，长度20米、宽度5米，友谊823号至迎熏路</t>
  </si>
  <si>
    <t>100㎡</t>
  </si>
  <si>
    <t>对12组的宅路进行白改黑，长度115米、宽度3米，友谊455号往南到河</t>
  </si>
  <si>
    <t>345㎡</t>
  </si>
  <si>
    <t>河道护栏</t>
  </si>
  <si>
    <t>富强302号往东</t>
  </si>
  <si>
    <t>138米</t>
  </si>
  <si>
    <t>路灯安装</t>
  </si>
  <si>
    <t>1组10只，2组5只，3组15只，8组12只，9组10只，10组5只，11组2只，12组5只，13组5只，15组8只，16组6只，17组7只，18组19组20组5只</t>
  </si>
  <si>
    <t>95只</t>
  </si>
  <si>
    <t>生态环境和风貌提升</t>
  </si>
  <si>
    <t>美丽庭院及“小三园”建设</t>
  </si>
  <si>
    <t>“小三园”巩固提升</t>
  </si>
  <si>
    <t>对1组15户、2组7户、3组9户、8组9户、9组5户、11组10户、12组12户、17组26户的农户宅前屋后自留地“小三园”进行巩固提升。</t>
  </si>
  <si>
    <t>93户</t>
  </si>
  <si>
    <t>合计</t>
  </si>
  <si>
    <t>/</t>
  </si>
  <si>
    <t>黄路村村委会（盖章）</t>
  </si>
  <si>
    <t xml:space="preserve"> </t>
  </si>
  <si>
    <t>2024年9月   日</t>
  </si>
  <si>
    <t>注：1、和美乡村区级奖补上限根据村区域面积确定；2、区级预算计划根据“资金管理细则”相关规定测算；3、镇级预算即镇配套及兜底承担资金，含二类费用等。</t>
  </si>
  <si>
    <t>2024-2025年度惠南镇黄路村和美乡村建设项目一村一表（美丽村）</t>
  </si>
  <si>
    <t>村域面积
（平方公里）</t>
  </si>
  <si>
    <t>对1组的宅路进行白改黑，长度176米、宽度4.5米，富强399号往南至1组三岔路口。</t>
  </si>
  <si>
    <t>对1组的宅路进行白改黑，长度65米、宽度3米，富强264至富强193。</t>
  </si>
  <si>
    <t>对3组的宅路进行白改黑，长度35米、宽度5米，静海路大棚往东。</t>
  </si>
  <si>
    <t>对3组的宅路进行白改黑，长度370米、宽度3米，富强358号至9组进户路。</t>
  </si>
  <si>
    <t>对8组的宅路进行白改黑，长度323米、宽度3.5米，富强848号至8组垃圾房。</t>
  </si>
  <si>
    <t>对8组的宅路进行白改黑，长度20米、宽度5米，友谊823号至迎熏路。</t>
  </si>
  <si>
    <t>对9组的宅路进行白改黑，长度220米、宽度3.5米，富强950号至友谊397号。</t>
  </si>
  <si>
    <t>对9组的宅路进行白改黑，长度280米、宽度7米，富强984至友谊399号。</t>
  </si>
  <si>
    <t>对11组的宅路进行白改黑，长度135米、宽度3.5米，友谊401号友谊415号。</t>
  </si>
  <si>
    <t>对12组的宅路进行白改黑，长度115米、宽度3米，友谊455号往南到河。</t>
  </si>
  <si>
    <t>对13组的宅路进行白改黑，长度212米、宽度3.5米，富强849号至友谊111号。</t>
  </si>
  <si>
    <t>对15组宅路进行白改黑，长度110米、宽度2米，友谊664号至友谊669号。</t>
  </si>
  <si>
    <t>对16组的宅路进行白改黑，长度30米、宽度5米，友谊801号至友谊823号。</t>
  </si>
  <si>
    <t>对16组的宅路进行白改黑，长度60米、宽度5米，友谊842号至友谊842北侧。</t>
  </si>
  <si>
    <t>对18组的宅路进行白改黑，长度192米、宽度3.5米，友谊201号至友谊215号。</t>
  </si>
  <si>
    <t>对19组的宅路进行白改黑，长度156米、宽度3.5米，友谊399号至友谊383号。</t>
  </si>
  <si>
    <t>富强302号往东。</t>
  </si>
  <si>
    <t>138m</t>
  </si>
  <si>
    <t>对15组宅路进行水泥路翻建，长度130米、宽度3米，友谊680号至友谊670号。</t>
  </si>
  <si>
    <t>1组10只，2组5只，3组15只，8组12只，9组10只，10组5只，11组2只，12组5只，13组5只，15组8只，16组6只，17组7只，18组19组20组5只。</t>
  </si>
  <si>
    <t>对1组52户、2组19户、3组31户、5组66户、8组20户、9组56户、10组23户、11组40户、12组36户、13组28户、14组22户、15组78户、16组27户、17组51户、18组50户、19组25户、20组62户宅前屋后“小三园”进行巩固提升，针对未评星级407户庭院开展田园整治，垃圾堆物清理，庭院美化。</t>
  </si>
  <si>
    <t>1093户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</si>
</sst>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rgb="FF000000"/>
      <name val="Times New Roman"/>
      <charset val="134"/>
    </font>
    <font>
      <b/>
      <sz val="16"/>
      <color rgb="FF000000"/>
      <name val="楷体_GB2312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b/>
      <sz val="9"/>
      <color rgb="FF000000"/>
      <name val="楷体_GB2312"/>
      <charset val="134"/>
    </font>
    <font>
      <b/>
      <sz val="9"/>
      <color theme="1"/>
      <name val="楷体_GB2312"/>
      <charset val="134"/>
    </font>
    <font>
      <sz val="9"/>
      <color rgb="FF000000"/>
      <name val="仿宋_GB2312"/>
      <charset val="134"/>
    </font>
    <font>
      <sz val="9"/>
      <color rgb="FF000000"/>
      <name val="楷体_GB2312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sz val="9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1" xfId="49" applyFont="1" applyBorder="1" applyAlignment="1" applyProtection="1">
      <alignment horizontal="center" vertical="center"/>
      <protection locked="0"/>
    </xf>
    <xf numFmtId="0" fontId="13" fillId="0" borderId="1" xfId="49" applyFont="1" applyBorder="1" applyAlignment="1" applyProtection="1">
      <alignment horizontal="center" vertical="center"/>
      <protection locked="0"/>
    </xf>
    <xf numFmtId="0" fontId="12" fillId="0" borderId="2" xfId="49" applyFont="1" applyBorder="1" applyAlignment="1" applyProtection="1">
      <alignment horizontal="center" vertical="center"/>
      <protection locked="0"/>
    </xf>
    <xf numFmtId="0" fontId="12" fillId="0" borderId="3" xfId="49" applyFont="1" applyBorder="1" applyAlignment="1" applyProtection="1">
      <alignment horizontal="center" vertical="center"/>
      <protection locked="0"/>
    </xf>
    <xf numFmtId="0" fontId="12" fillId="0" borderId="4" xfId="49" applyFont="1" applyBorder="1" applyAlignment="1" applyProtection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readingOrder="1"/>
      <protection locked="0"/>
    </xf>
    <xf numFmtId="0" fontId="13" fillId="0" borderId="2" xfId="49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 3" xfId="51"/>
    <cellStyle name="常规 2 2 5" xfId="52"/>
    <cellStyle name="常规 2 2 5 2" xfId="53"/>
    <cellStyle name="常规 2 2 6 2" xfId="54"/>
    <cellStyle name="常规 2 2 2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130" zoomScaleNormal="130" workbookViewId="0">
      <pane xSplit="1" ySplit="6" topLeftCell="B22" activePane="bottomRight" state="frozen"/>
      <selection/>
      <selection pane="topRight"/>
      <selection pane="bottomLeft"/>
      <selection pane="bottomRight" activeCell="B7" sqref="B7:B25"/>
    </sheetView>
  </sheetViews>
  <sheetFormatPr defaultColWidth="8.62962962962963" defaultRowHeight="14.4"/>
  <cols>
    <col min="1" max="1" width="5.75" style="2" customWidth="1"/>
    <col min="2" max="2" width="13.25" style="2" customWidth="1"/>
    <col min="3" max="3" width="6.12962962962963" style="2" customWidth="1"/>
    <col min="4" max="4" width="10.1296296296296" style="2" customWidth="1"/>
    <col min="5" max="5" width="28.25" style="2" customWidth="1"/>
    <col min="6" max="6" width="8.25" style="2" customWidth="1"/>
    <col min="7" max="11" width="7.25" style="2" customWidth="1"/>
    <col min="12" max="13" width="6.62962962962963" style="2" customWidth="1"/>
    <col min="14" max="14" width="10.75" style="2" customWidth="1"/>
    <col min="15" max="16384" width="8.62962962962963" style="2"/>
  </cols>
  <sheetData>
    <row r="1" ht="33.95" customHeight="1" spans="1:1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ht="27.95" customHeight="1" spans="1:14">
      <c r="A2" s="42" t="s">
        <v>1</v>
      </c>
      <c r="B2" s="42"/>
      <c r="C2" s="42"/>
      <c r="D2" s="43">
        <v>2.8</v>
      </c>
      <c r="E2" s="42" t="s">
        <v>2</v>
      </c>
      <c r="F2" s="43">
        <v>17</v>
      </c>
      <c r="G2" s="42" t="s">
        <v>3</v>
      </c>
      <c r="H2" s="42"/>
      <c r="I2" s="43">
        <v>2032</v>
      </c>
      <c r="J2" s="42" t="s">
        <v>4</v>
      </c>
      <c r="K2" s="42"/>
      <c r="L2" s="43">
        <v>1050</v>
      </c>
      <c r="M2" s="43"/>
      <c r="N2" s="53" t="s">
        <v>5</v>
      </c>
    </row>
    <row r="3" ht="29.1" customHeight="1" spans="1:14">
      <c r="A3" s="44" t="s">
        <v>6</v>
      </c>
      <c r="B3" s="45"/>
      <c r="C3" s="46"/>
      <c r="D3" s="43">
        <v>200</v>
      </c>
      <c r="E3" s="42" t="s">
        <v>7</v>
      </c>
      <c r="F3" s="47">
        <v>116.1608</v>
      </c>
      <c r="G3" s="44" t="s">
        <v>8</v>
      </c>
      <c r="H3" s="45"/>
      <c r="I3" s="45"/>
      <c r="J3" s="45"/>
      <c r="K3" s="46"/>
      <c r="L3" s="72">
        <v>116.1608</v>
      </c>
      <c r="M3" s="73"/>
      <c r="N3" s="53"/>
    </row>
    <row r="4" ht="27.95" customHeight="1" spans="1:14">
      <c r="A4" s="48" t="s">
        <v>9</v>
      </c>
      <c r="B4" s="48" t="s">
        <v>10</v>
      </c>
      <c r="C4" s="48" t="s">
        <v>11</v>
      </c>
      <c r="D4" s="48" t="s">
        <v>12</v>
      </c>
      <c r="E4" s="48" t="s">
        <v>13</v>
      </c>
      <c r="F4" s="49" t="s">
        <v>14</v>
      </c>
      <c r="G4" s="50" t="s">
        <v>15</v>
      </c>
      <c r="H4" s="50"/>
      <c r="I4" s="50"/>
      <c r="J4" s="50"/>
      <c r="K4" s="50"/>
      <c r="L4" s="53" t="s">
        <v>16</v>
      </c>
      <c r="M4" s="53"/>
      <c r="N4" s="53"/>
    </row>
    <row r="5" ht="23.25" customHeight="1" spans="1:14">
      <c r="A5" s="48"/>
      <c r="B5" s="48"/>
      <c r="C5" s="48"/>
      <c r="D5" s="48"/>
      <c r="E5" s="48"/>
      <c r="F5" s="51"/>
      <c r="G5" s="48" t="s">
        <v>17</v>
      </c>
      <c r="H5" s="50" t="s">
        <v>18</v>
      </c>
      <c r="I5" s="50"/>
      <c r="J5" s="50"/>
      <c r="K5" s="50"/>
      <c r="L5" s="53" t="s">
        <v>19</v>
      </c>
      <c r="M5" s="53" t="s">
        <v>20</v>
      </c>
      <c r="N5" s="53"/>
    </row>
    <row r="6" ht="29.25" customHeight="1" spans="1:14">
      <c r="A6" s="48"/>
      <c r="B6" s="48"/>
      <c r="C6" s="48"/>
      <c r="D6" s="48"/>
      <c r="E6" s="48"/>
      <c r="F6" s="52"/>
      <c r="G6" s="48"/>
      <c r="H6" s="53" t="s">
        <v>21</v>
      </c>
      <c r="I6" s="53" t="s">
        <v>22</v>
      </c>
      <c r="J6" s="53" t="s">
        <v>23</v>
      </c>
      <c r="K6" s="53" t="s">
        <v>24</v>
      </c>
      <c r="L6" s="53"/>
      <c r="M6" s="53"/>
      <c r="N6" s="53"/>
    </row>
    <row r="7" ht="29.25" customHeight="1" spans="1:14">
      <c r="A7" s="54" t="s">
        <v>25</v>
      </c>
      <c r="B7" s="54" t="s">
        <v>26</v>
      </c>
      <c r="C7" s="55">
        <v>1</v>
      </c>
      <c r="D7" s="56" t="s">
        <v>27</v>
      </c>
      <c r="E7" s="56" t="s">
        <v>28</v>
      </c>
      <c r="F7" s="57" t="s">
        <v>29</v>
      </c>
      <c r="G7" s="40">
        <f>11.7*1.12</f>
        <v>13.104</v>
      </c>
      <c r="H7" s="58"/>
      <c r="I7" s="40">
        <f>11.7*1.12</f>
        <v>13.104</v>
      </c>
      <c r="J7" s="58"/>
      <c r="K7" s="58"/>
      <c r="L7" s="74">
        <v>2025.4</v>
      </c>
      <c r="M7" s="74">
        <v>2025.9</v>
      </c>
      <c r="N7" s="75" t="s">
        <v>30</v>
      </c>
    </row>
    <row r="8" ht="29.25" customHeight="1" spans="1:14">
      <c r="A8" s="59"/>
      <c r="B8" s="59"/>
      <c r="C8" s="60"/>
      <c r="D8" s="61"/>
      <c r="E8" s="56" t="s">
        <v>31</v>
      </c>
      <c r="F8" s="57" t="s">
        <v>32</v>
      </c>
      <c r="G8" s="40">
        <v>3.696</v>
      </c>
      <c r="H8" s="58"/>
      <c r="I8" s="40">
        <v>3.696</v>
      </c>
      <c r="J8" s="58"/>
      <c r="K8" s="58"/>
      <c r="L8" s="74"/>
      <c r="M8" s="74"/>
      <c r="N8" s="75" t="s">
        <v>30</v>
      </c>
    </row>
    <row r="9" ht="35.1" customHeight="1" spans="1:14">
      <c r="A9" s="59"/>
      <c r="B9" s="59"/>
      <c r="C9" s="54">
        <v>2</v>
      </c>
      <c r="D9" s="62" t="s">
        <v>33</v>
      </c>
      <c r="E9" s="56" t="s">
        <v>34</v>
      </c>
      <c r="F9" s="57" t="s">
        <v>35</v>
      </c>
      <c r="G9" s="40">
        <f>11.88*1.12</f>
        <v>13.3056</v>
      </c>
      <c r="H9" s="58"/>
      <c r="I9" s="40">
        <f>11.88*1.12</f>
        <v>13.3056</v>
      </c>
      <c r="J9" s="58"/>
      <c r="K9" s="58"/>
      <c r="L9" s="74">
        <v>2025.4</v>
      </c>
      <c r="M9" s="74">
        <v>2025.9</v>
      </c>
      <c r="N9" s="75" t="s">
        <v>30</v>
      </c>
    </row>
    <row r="10" ht="35.1" customHeight="1" spans="1:14">
      <c r="A10" s="59"/>
      <c r="B10" s="59"/>
      <c r="C10" s="59"/>
      <c r="D10" s="63"/>
      <c r="E10" s="56" t="s">
        <v>36</v>
      </c>
      <c r="F10" s="57" t="s">
        <v>37</v>
      </c>
      <c r="G10" s="40">
        <f>10.08*1.12</f>
        <v>11.2896</v>
      </c>
      <c r="H10" s="58"/>
      <c r="I10" s="40">
        <f>10.08*1.12</f>
        <v>11.2896</v>
      </c>
      <c r="J10" s="58"/>
      <c r="K10" s="58"/>
      <c r="L10" s="74">
        <v>2025.4</v>
      </c>
      <c r="M10" s="74">
        <v>2025.9</v>
      </c>
      <c r="N10" s="75" t="s">
        <v>30</v>
      </c>
    </row>
    <row r="11" ht="35.1" customHeight="1" spans="1:14">
      <c r="A11" s="59"/>
      <c r="B11" s="59"/>
      <c r="C11" s="59"/>
      <c r="D11" s="63"/>
      <c r="E11" s="56" t="s">
        <v>38</v>
      </c>
      <c r="F11" s="57" t="s">
        <v>39</v>
      </c>
      <c r="G11" s="40">
        <f>8.19*1.12</f>
        <v>9.1728</v>
      </c>
      <c r="H11" s="58"/>
      <c r="I11" s="40">
        <f>8.19*1.12</f>
        <v>9.1728</v>
      </c>
      <c r="J11" s="58"/>
      <c r="K11" s="58"/>
      <c r="L11" s="74">
        <v>2025.4</v>
      </c>
      <c r="M11" s="74">
        <v>2025.9</v>
      </c>
      <c r="N11" s="75" t="s">
        <v>30</v>
      </c>
    </row>
    <row r="12" ht="35.1" customHeight="1" spans="1:14">
      <c r="A12" s="59"/>
      <c r="B12" s="59"/>
      <c r="C12" s="59"/>
      <c r="D12" s="63"/>
      <c r="E12" s="56" t="s">
        <v>40</v>
      </c>
      <c r="F12" s="57" t="s">
        <v>41</v>
      </c>
      <c r="G12" s="40">
        <f>11.55*1.12</f>
        <v>12.936</v>
      </c>
      <c r="H12" s="58"/>
      <c r="I12" s="40">
        <f>11.55*1.12</f>
        <v>12.936</v>
      </c>
      <c r="J12" s="58"/>
      <c r="K12" s="58"/>
      <c r="L12" s="74">
        <v>2025.5</v>
      </c>
      <c r="M12" s="74">
        <v>2025.11</v>
      </c>
      <c r="N12" s="75" t="s">
        <v>30</v>
      </c>
    </row>
    <row r="13" ht="35.1" customHeight="1" spans="1:14">
      <c r="A13" s="59"/>
      <c r="B13" s="59"/>
      <c r="C13" s="59"/>
      <c r="D13" s="63"/>
      <c r="E13" s="56" t="s">
        <v>42</v>
      </c>
      <c r="F13" s="57" t="s">
        <v>43</v>
      </c>
      <c r="G13" s="40">
        <f>7.08*1.12</f>
        <v>7.9296</v>
      </c>
      <c r="H13" s="58"/>
      <c r="I13" s="40">
        <f>7.08*1.12</f>
        <v>7.9296</v>
      </c>
      <c r="J13" s="58"/>
      <c r="K13" s="58"/>
      <c r="L13" s="74">
        <v>2025.5</v>
      </c>
      <c r="M13" s="74">
        <v>2025.11</v>
      </c>
      <c r="N13" s="75" t="s">
        <v>30</v>
      </c>
    </row>
    <row r="14" ht="35.1" customHeight="1" spans="1:14">
      <c r="A14" s="59"/>
      <c r="B14" s="59"/>
      <c r="C14" s="59"/>
      <c r="D14" s="63"/>
      <c r="E14" s="56" t="s">
        <v>44</v>
      </c>
      <c r="F14" s="57" t="s">
        <v>45</v>
      </c>
      <c r="G14" s="40">
        <f>16.96*1.12</f>
        <v>18.9952</v>
      </c>
      <c r="H14" s="58"/>
      <c r="I14" s="40">
        <f>16.96*1.12</f>
        <v>18.9952</v>
      </c>
      <c r="J14" s="58"/>
      <c r="K14" s="58"/>
      <c r="L14" s="74">
        <v>2025.5</v>
      </c>
      <c r="M14" s="74">
        <v>2025.11</v>
      </c>
      <c r="N14" s="75" t="s">
        <v>30</v>
      </c>
    </row>
    <row r="15" ht="35.1" customHeight="1" spans="1:14">
      <c r="A15" s="59"/>
      <c r="B15" s="59"/>
      <c r="C15" s="59"/>
      <c r="D15" s="63"/>
      <c r="E15" s="56" t="s">
        <v>46</v>
      </c>
      <c r="F15" s="57" t="s">
        <v>47</v>
      </c>
      <c r="G15" s="40">
        <f>11.13*1.12</f>
        <v>12.4656</v>
      </c>
      <c r="H15" s="58"/>
      <c r="I15" s="40">
        <f>11.13*1.12</f>
        <v>12.4656</v>
      </c>
      <c r="J15" s="58"/>
      <c r="K15" s="58"/>
      <c r="L15" s="74">
        <v>2025.5</v>
      </c>
      <c r="M15" s="74">
        <v>2025.11</v>
      </c>
      <c r="N15" s="75" t="s">
        <v>30</v>
      </c>
    </row>
    <row r="16" ht="35.1" customHeight="1" spans="1:14">
      <c r="A16" s="59"/>
      <c r="B16" s="59"/>
      <c r="C16" s="59"/>
      <c r="D16" s="63"/>
      <c r="E16" s="56" t="s">
        <v>48</v>
      </c>
      <c r="F16" s="57" t="s">
        <v>49</v>
      </c>
      <c r="G16" s="40">
        <f>2.63*1.12</f>
        <v>2.9456</v>
      </c>
      <c r="H16" s="58"/>
      <c r="I16" s="40">
        <f>2.63*1.12</f>
        <v>2.9456</v>
      </c>
      <c r="J16" s="58"/>
      <c r="K16" s="58"/>
      <c r="L16" s="74">
        <v>2025.5</v>
      </c>
      <c r="M16" s="74">
        <v>2025.11</v>
      </c>
      <c r="N16" s="75" t="s">
        <v>30</v>
      </c>
    </row>
    <row r="17" ht="35.1" customHeight="1" spans="1:14">
      <c r="A17" s="59"/>
      <c r="B17" s="59"/>
      <c r="C17" s="59"/>
      <c r="D17" s="63"/>
      <c r="E17" s="56" t="s">
        <v>50</v>
      </c>
      <c r="F17" s="57" t="s">
        <v>51</v>
      </c>
      <c r="G17" s="40">
        <f>16.65*1.12</f>
        <v>18.648</v>
      </c>
      <c r="H17" s="58"/>
      <c r="I17" s="40">
        <f>16.65*1.12</f>
        <v>18.648</v>
      </c>
      <c r="J17" s="58"/>
      <c r="K17" s="58"/>
      <c r="L17" s="74">
        <v>2025.5</v>
      </c>
      <c r="M17" s="74">
        <v>2025.11</v>
      </c>
      <c r="N17" s="75" t="s">
        <v>30</v>
      </c>
    </row>
    <row r="18" ht="35.1" customHeight="1" spans="1:14">
      <c r="A18" s="59"/>
      <c r="B18" s="59"/>
      <c r="C18" s="59"/>
      <c r="D18" s="63"/>
      <c r="E18" s="56" t="s">
        <v>52</v>
      </c>
      <c r="F18" s="57" t="s">
        <v>53</v>
      </c>
      <c r="G18" s="40">
        <f>29.4*1.12</f>
        <v>32.928</v>
      </c>
      <c r="H18" s="58"/>
      <c r="I18" s="40">
        <f>29.4*1.12</f>
        <v>32.928</v>
      </c>
      <c r="J18" s="58"/>
      <c r="K18" s="58"/>
      <c r="L18" s="74">
        <v>2025.5</v>
      </c>
      <c r="M18" s="74">
        <v>2025.11</v>
      </c>
      <c r="N18" s="75" t="s">
        <v>30</v>
      </c>
    </row>
    <row r="19" ht="35.1" customHeight="1" spans="1:14">
      <c r="A19" s="59"/>
      <c r="B19" s="59"/>
      <c r="C19" s="59"/>
      <c r="D19" s="63"/>
      <c r="E19" s="56" t="s">
        <v>54</v>
      </c>
      <c r="F19" s="57" t="s">
        <v>55</v>
      </c>
      <c r="G19" s="40">
        <f>2.9*1.12</f>
        <v>3.248</v>
      </c>
      <c r="H19" s="58"/>
      <c r="I19" s="40">
        <f>2.9*1.12</f>
        <v>3.248</v>
      </c>
      <c r="J19" s="58"/>
      <c r="K19" s="58"/>
      <c r="L19" s="74">
        <v>2025.5</v>
      </c>
      <c r="M19" s="74">
        <v>2025.11</v>
      </c>
      <c r="N19" s="75" t="s">
        <v>30</v>
      </c>
    </row>
    <row r="20" ht="35.1" customHeight="1" spans="1:14">
      <c r="A20" s="59"/>
      <c r="B20" s="59"/>
      <c r="C20" s="59"/>
      <c r="D20" s="63"/>
      <c r="E20" s="56" t="s">
        <v>56</v>
      </c>
      <c r="F20" s="57" t="s">
        <v>57</v>
      </c>
      <c r="G20" s="40">
        <f>2.25*1.12</f>
        <v>2.52</v>
      </c>
      <c r="H20" s="58"/>
      <c r="I20" s="40">
        <f>2.25*1.12</f>
        <v>2.52</v>
      </c>
      <c r="J20" s="58"/>
      <c r="K20" s="58"/>
      <c r="L20" s="74">
        <v>2025.5</v>
      </c>
      <c r="M20" s="74">
        <v>2025.11</v>
      </c>
      <c r="N20" s="75" t="s">
        <v>30</v>
      </c>
    </row>
    <row r="21" ht="35.1" customHeight="1" spans="1:14">
      <c r="A21" s="59"/>
      <c r="B21" s="59"/>
      <c r="C21" s="59"/>
      <c r="D21" s="63"/>
      <c r="E21" s="56" t="s">
        <v>58</v>
      </c>
      <c r="F21" s="57" t="s">
        <v>59</v>
      </c>
      <c r="G21" s="40">
        <f>4.5*1.12</f>
        <v>5.04</v>
      </c>
      <c r="H21" s="58"/>
      <c r="I21" s="40">
        <f>4.5*1.12</f>
        <v>5.04</v>
      </c>
      <c r="J21" s="58"/>
      <c r="K21" s="58"/>
      <c r="L21" s="74">
        <v>2025.5</v>
      </c>
      <c r="M21" s="74">
        <v>2025.11</v>
      </c>
      <c r="N21" s="75" t="s">
        <v>30</v>
      </c>
    </row>
    <row r="22" ht="35.1" customHeight="1" spans="1:14">
      <c r="A22" s="59"/>
      <c r="B22" s="59"/>
      <c r="C22" s="59"/>
      <c r="D22" s="63"/>
      <c r="E22" s="56" t="s">
        <v>60</v>
      </c>
      <c r="F22" s="57" t="s">
        <v>61</v>
      </c>
      <c r="G22" s="40">
        <f>1.5*1.12</f>
        <v>1.68</v>
      </c>
      <c r="H22" s="58"/>
      <c r="I22" s="40">
        <f>1.5*1.12</f>
        <v>1.68</v>
      </c>
      <c r="J22" s="58"/>
      <c r="K22" s="58"/>
      <c r="L22" s="74">
        <v>2025.5</v>
      </c>
      <c r="M22" s="74">
        <v>2025.11</v>
      </c>
      <c r="N22" s="75" t="s">
        <v>30</v>
      </c>
    </row>
    <row r="23" ht="35.1" customHeight="1" spans="1:14">
      <c r="A23" s="59"/>
      <c r="B23" s="59"/>
      <c r="C23" s="64"/>
      <c r="D23" s="65"/>
      <c r="E23" s="56" t="s">
        <v>62</v>
      </c>
      <c r="F23" s="57" t="s">
        <v>63</v>
      </c>
      <c r="G23" s="40">
        <f>5.18*1.12</f>
        <v>5.8016</v>
      </c>
      <c r="H23" s="58"/>
      <c r="I23" s="40">
        <f>5.18*1.12</f>
        <v>5.8016</v>
      </c>
      <c r="J23" s="58"/>
      <c r="K23" s="58"/>
      <c r="L23" s="74">
        <v>2025.5</v>
      </c>
      <c r="M23" s="74">
        <v>2025.11</v>
      </c>
      <c r="N23" s="75" t="s">
        <v>30</v>
      </c>
    </row>
    <row r="24" ht="35.1" customHeight="1" spans="1:14">
      <c r="A24" s="59"/>
      <c r="B24" s="59"/>
      <c r="C24" s="57">
        <v>3</v>
      </c>
      <c r="D24" s="56" t="s">
        <v>64</v>
      </c>
      <c r="E24" s="56" t="s">
        <v>65</v>
      </c>
      <c r="F24" s="57" t="s">
        <v>66</v>
      </c>
      <c r="G24" s="40">
        <f>1.35*1.12</f>
        <v>1.512</v>
      </c>
      <c r="H24" s="58"/>
      <c r="I24" s="40">
        <f>1.35*1.12</f>
        <v>1.512</v>
      </c>
      <c r="J24" s="58"/>
      <c r="K24" s="58"/>
      <c r="L24" s="74">
        <v>2025.5</v>
      </c>
      <c r="M24" s="74">
        <v>2025.11</v>
      </c>
      <c r="N24" s="75" t="s">
        <v>30</v>
      </c>
    </row>
    <row r="25" ht="60" customHeight="1" spans="1:14">
      <c r="A25" s="64"/>
      <c r="B25" s="64"/>
      <c r="C25" s="57">
        <v>4</v>
      </c>
      <c r="D25" s="56" t="s">
        <v>67</v>
      </c>
      <c r="E25" s="56" t="s">
        <v>68</v>
      </c>
      <c r="F25" s="57" t="s">
        <v>69</v>
      </c>
      <c r="G25" s="40">
        <f>28.5*1.12</f>
        <v>31.92</v>
      </c>
      <c r="H25" s="58"/>
      <c r="I25" s="40">
        <f>28.5*1.12</f>
        <v>31.92</v>
      </c>
      <c r="J25" s="58"/>
      <c r="K25" s="58"/>
      <c r="L25" s="74">
        <v>2025.5</v>
      </c>
      <c r="M25" s="74">
        <v>2025.11</v>
      </c>
      <c r="N25" s="75" t="s">
        <v>30</v>
      </c>
    </row>
    <row r="26" ht="41.1" customHeight="1" spans="1:14">
      <c r="A26" s="66" t="s">
        <v>70</v>
      </c>
      <c r="B26" s="57" t="s">
        <v>71</v>
      </c>
      <c r="C26" s="57">
        <v>5</v>
      </c>
      <c r="D26" s="67" t="s">
        <v>72</v>
      </c>
      <c r="E26" s="56" t="s">
        <v>73</v>
      </c>
      <c r="F26" s="57" t="s">
        <v>74</v>
      </c>
      <c r="G26" s="40">
        <v>31.248</v>
      </c>
      <c r="H26" s="40"/>
      <c r="I26" s="40">
        <v>31.248</v>
      </c>
      <c r="J26" s="40"/>
      <c r="K26" s="58"/>
      <c r="L26" s="74">
        <v>2025.5</v>
      </c>
      <c r="M26" s="74">
        <v>2025.11</v>
      </c>
      <c r="N26" s="75" t="s">
        <v>30</v>
      </c>
    </row>
    <row r="27" s="1" customFormat="1" ht="30.95" customHeight="1" spans="1:14">
      <c r="A27" s="68"/>
      <c r="B27" s="69" t="s">
        <v>75</v>
      </c>
      <c r="C27" s="69"/>
      <c r="D27" s="69" t="s">
        <v>76</v>
      </c>
      <c r="E27" s="69"/>
      <c r="F27" s="69" t="s">
        <v>76</v>
      </c>
      <c r="G27" s="70">
        <f>SUM(G7:G26)</f>
        <v>240.3856</v>
      </c>
      <c r="H27" s="70"/>
      <c r="I27" s="70">
        <f>SUM(I7:I26)</f>
        <v>240.3856</v>
      </c>
      <c r="J27" s="70"/>
      <c r="K27" s="70"/>
      <c r="L27" s="76"/>
      <c r="M27" s="76"/>
      <c r="N27" s="77"/>
    </row>
    <row r="28" ht="4.5" customHeight="1"/>
    <row r="29" spans="12:14">
      <c r="L29" s="78" t="s">
        <v>77</v>
      </c>
      <c r="M29" s="3"/>
      <c r="N29" s="3"/>
    </row>
    <row r="30" spans="10:14">
      <c r="J30" s="2" t="s">
        <v>78</v>
      </c>
      <c r="L30" s="79" t="s">
        <v>79</v>
      </c>
      <c r="M30" s="79"/>
      <c r="N30" s="79"/>
    </row>
    <row r="31" ht="40.5" customHeight="1" spans="1:14">
      <c r="A31" s="71" t="s">
        <v>80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</sheetData>
  <mergeCells count="28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L29:N29"/>
    <mergeCell ref="L30:N30"/>
    <mergeCell ref="A31:N31"/>
    <mergeCell ref="A4:A6"/>
    <mergeCell ref="A7:A25"/>
    <mergeCell ref="B4:B6"/>
    <mergeCell ref="B7:B25"/>
    <mergeCell ref="C4:C6"/>
    <mergeCell ref="C9:C23"/>
    <mergeCell ref="D4:D6"/>
    <mergeCell ref="D9:D23"/>
    <mergeCell ref="E4:E6"/>
    <mergeCell ref="F4:F6"/>
    <mergeCell ref="G5:G6"/>
    <mergeCell ref="L5:L6"/>
    <mergeCell ref="M5:M6"/>
    <mergeCell ref="N2:N6"/>
  </mergeCells>
  <pageMargins left="0.747916666666667" right="0.118055555555556" top="0.75" bottom="0.550694444444444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23"/>
  <sheetViews>
    <sheetView workbookViewId="0">
      <selection activeCell="J19" sqref="J19"/>
    </sheetView>
  </sheetViews>
  <sheetFormatPr defaultColWidth="9" defaultRowHeight="14.4" outlineLevelCol="5"/>
  <sheetData>
    <row r="2" ht="24.95" customHeight="1" spans="4:6">
      <c r="D2" s="40">
        <f>11.7*1.12</f>
        <v>13.104</v>
      </c>
      <c r="F2" s="40">
        <f>11.88*1.12</f>
        <v>13.3056</v>
      </c>
    </row>
    <row r="3" ht="24.95" customHeight="1" spans="4:6">
      <c r="D3" s="40">
        <v>3.696</v>
      </c>
      <c r="F3" s="40">
        <f>2.9*1.12</f>
        <v>3.248</v>
      </c>
    </row>
    <row r="4" ht="24.95" customHeight="1" spans="4:6">
      <c r="D4" s="40">
        <f>11.88*1.12</f>
        <v>13.3056</v>
      </c>
      <c r="F4" s="40">
        <f>2.63*1.12</f>
        <v>2.9456</v>
      </c>
    </row>
    <row r="5" ht="24.95" customHeight="1" spans="4:6">
      <c r="D5" s="40">
        <f>10.08*1.12</f>
        <v>11.2896</v>
      </c>
      <c r="F5" s="40">
        <f>16.65*1.12</f>
        <v>18.648</v>
      </c>
    </row>
    <row r="6" ht="24.95" customHeight="1" spans="4:6">
      <c r="D6" s="40">
        <f>8.19*1.12</f>
        <v>9.1728</v>
      </c>
      <c r="F6" s="40">
        <f>1.35*1.12</f>
        <v>1.512</v>
      </c>
    </row>
    <row r="7" ht="24.95" customHeight="1" spans="4:6">
      <c r="D7" s="40">
        <f>11.55*1.12</f>
        <v>12.936</v>
      </c>
      <c r="F7" s="40">
        <f>16.96*1.12</f>
        <v>18.9952</v>
      </c>
    </row>
    <row r="8" ht="24.95" customHeight="1" spans="4:6">
      <c r="D8" s="40">
        <f>7.08*1.12</f>
        <v>7.9296</v>
      </c>
      <c r="F8" s="40">
        <f>1.5*1.12</f>
        <v>1.68</v>
      </c>
    </row>
    <row r="9" ht="24.95" customHeight="1" spans="4:6">
      <c r="D9" s="40">
        <f>16.96*1.12</f>
        <v>18.9952</v>
      </c>
      <c r="F9" s="40">
        <f>11.55*1.12</f>
        <v>12.936</v>
      </c>
    </row>
    <row r="10" ht="24.95" customHeight="1" spans="4:6">
      <c r="D10" s="40">
        <f>11.13*1.12</f>
        <v>12.4656</v>
      </c>
      <c r="F10" s="40">
        <f>29.4*1.12</f>
        <v>32.928</v>
      </c>
    </row>
    <row r="11" ht="24.95" customHeight="1" spans="4:6">
      <c r="D11" s="40">
        <f>2.63*1.12</f>
        <v>2.9456</v>
      </c>
      <c r="F11" s="40">
        <f>7.08*1.12</f>
        <v>7.9296</v>
      </c>
    </row>
    <row r="12" ht="24.95" customHeight="1" spans="4:6">
      <c r="D12" s="40">
        <f>16.65*1.12</f>
        <v>18.648</v>
      </c>
      <c r="F12" s="40">
        <f>5.18*1.12</f>
        <v>5.8016</v>
      </c>
    </row>
    <row r="13" ht="24.95" customHeight="1" spans="4:6">
      <c r="D13" s="40">
        <f>29.4*1.12</f>
        <v>32.928</v>
      </c>
      <c r="F13" s="40">
        <f>11.13*1.12</f>
        <v>12.4656</v>
      </c>
    </row>
    <row r="14" ht="24.95" customHeight="1" spans="4:6">
      <c r="D14" s="40">
        <f>2.9*1.12</f>
        <v>3.248</v>
      </c>
      <c r="F14" s="40">
        <f>11.7*1.12</f>
        <v>13.104</v>
      </c>
    </row>
    <row r="15" ht="24.95" customHeight="1" spans="4:6">
      <c r="D15" s="40">
        <f>2.25*1.12</f>
        <v>2.52</v>
      </c>
      <c r="F15" s="40">
        <v>3.696</v>
      </c>
    </row>
    <row r="16" ht="24.95" customHeight="1" spans="4:6">
      <c r="D16" s="40">
        <f>4.5*1.12</f>
        <v>5.04</v>
      </c>
      <c r="F16" s="40">
        <f>2.25*1.12</f>
        <v>2.52</v>
      </c>
    </row>
    <row r="17" ht="24.95" customHeight="1" spans="4:6">
      <c r="D17" s="40">
        <f>1.5*1.12</f>
        <v>1.68</v>
      </c>
      <c r="F17" s="40">
        <f>4.5*1.12</f>
        <v>5.04</v>
      </c>
    </row>
    <row r="18" ht="24.95" customHeight="1" spans="4:6">
      <c r="D18" s="40">
        <f>5.18*1.12</f>
        <v>5.8016</v>
      </c>
      <c r="F18" s="40">
        <f>10.08*1.12</f>
        <v>11.2896</v>
      </c>
    </row>
    <row r="19" ht="24.95" customHeight="1" spans="4:6">
      <c r="D19" s="40">
        <f>1.35*1.12</f>
        <v>1.512</v>
      </c>
      <c r="F19" s="40">
        <f>8.19*1.12</f>
        <v>9.1728</v>
      </c>
    </row>
    <row r="20" ht="24.95" customHeight="1" spans="4:6">
      <c r="D20" s="40">
        <f>28.5*1.12</f>
        <v>31.92</v>
      </c>
      <c r="F20" s="40">
        <f>1.35*1.12</f>
        <v>1.512</v>
      </c>
    </row>
    <row r="21" ht="24.95" customHeight="1" spans="4:6">
      <c r="D21" s="40">
        <v>31.248</v>
      </c>
      <c r="F21" s="40">
        <f>28.5*1.12</f>
        <v>31.92</v>
      </c>
    </row>
    <row r="22" spans="6:6">
      <c r="F22" s="40">
        <v>31.248</v>
      </c>
    </row>
    <row r="23" spans="6:6">
      <c r="F23">
        <f>SUM(F2:F22)</f>
        <v>241.8976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view="pageBreakPreview" zoomScale="70" zoomScaleNormal="100" workbookViewId="0">
      <pane xSplit="1" ySplit="6" topLeftCell="B18" activePane="bottomRight" state="frozen"/>
      <selection/>
      <selection pane="topRight"/>
      <selection pane="bottomLeft"/>
      <selection pane="bottomRight" activeCell="A7" sqref="A7:A25"/>
    </sheetView>
  </sheetViews>
  <sheetFormatPr defaultColWidth="8.62962962962963" defaultRowHeight="14.4"/>
  <cols>
    <col min="1" max="1" width="5.75" style="2" customWidth="1"/>
    <col min="2" max="2" width="12" style="2" customWidth="1"/>
    <col min="3" max="3" width="6.12962962962963" style="2" customWidth="1"/>
    <col min="4" max="4" width="10.1296296296296" style="3" customWidth="1"/>
    <col min="5" max="5" width="77.1296296296296" style="2" customWidth="1"/>
    <col min="6" max="6" width="10" style="2" customWidth="1"/>
    <col min="7" max="7" width="7.25" style="2" customWidth="1"/>
    <col min="8" max="8" width="8.44444444444444" style="2" customWidth="1"/>
    <col min="9" max="9" width="7.25" style="2" customWidth="1"/>
    <col min="10" max="10" width="9.66666666666667" style="2" customWidth="1"/>
    <col min="11" max="11" width="7.25" style="2" customWidth="1"/>
    <col min="12" max="12" width="8.25" style="2" customWidth="1"/>
    <col min="13" max="13" width="8.37962962962963" style="2" customWidth="1"/>
    <col min="14" max="14" width="14.6018518518519" style="2" customWidth="1"/>
    <col min="15" max="16384" width="8.62962962962963" style="2"/>
  </cols>
  <sheetData>
    <row r="1" ht="33.95" customHeight="1" spans="1:14">
      <c r="A1" s="4" t="s">
        <v>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5" t="s">
        <v>82</v>
      </c>
      <c r="B2" s="5"/>
      <c r="C2" s="5"/>
      <c r="D2" s="6">
        <v>2.8</v>
      </c>
      <c r="E2" s="7" t="s">
        <v>2</v>
      </c>
      <c r="F2" s="6">
        <v>17</v>
      </c>
      <c r="G2" s="7" t="s">
        <v>3</v>
      </c>
      <c r="H2" s="7"/>
      <c r="I2" s="6">
        <v>2032</v>
      </c>
      <c r="J2" s="7" t="s">
        <v>4</v>
      </c>
      <c r="K2" s="7"/>
      <c r="L2" s="6">
        <v>1093</v>
      </c>
      <c r="M2" s="6"/>
      <c r="N2" s="19" t="s">
        <v>5</v>
      </c>
    </row>
    <row r="3" ht="33" customHeight="1" spans="1:14">
      <c r="A3" s="8" t="s">
        <v>6</v>
      </c>
      <c r="B3" s="9"/>
      <c r="C3" s="10"/>
      <c r="D3" s="6">
        <v>200</v>
      </c>
      <c r="E3" s="7" t="s">
        <v>7</v>
      </c>
      <c r="F3" s="11">
        <v>154.3</v>
      </c>
      <c r="G3" s="12" t="s">
        <v>8</v>
      </c>
      <c r="H3" s="13"/>
      <c r="I3" s="13"/>
      <c r="J3" s="13"/>
      <c r="K3" s="33"/>
      <c r="L3" s="34">
        <v>154.3</v>
      </c>
      <c r="M3" s="35"/>
      <c r="N3" s="19"/>
    </row>
    <row r="4" ht="27.95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9" t="s">
        <v>16</v>
      </c>
      <c r="M4" s="19"/>
      <c r="N4" s="19"/>
    </row>
    <row r="5" ht="23.25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9" t="s">
        <v>19</v>
      </c>
      <c r="M5" s="19" t="s">
        <v>20</v>
      </c>
      <c r="N5" s="19"/>
    </row>
    <row r="6" ht="35" customHeight="1" spans="1:14">
      <c r="A6" s="14"/>
      <c r="B6" s="14"/>
      <c r="C6" s="14"/>
      <c r="D6" s="14"/>
      <c r="E6" s="14"/>
      <c r="F6" s="18"/>
      <c r="G6" s="14"/>
      <c r="H6" s="19" t="s">
        <v>21</v>
      </c>
      <c r="I6" s="19" t="s">
        <v>22</v>
      </c>
      <c r="J6" s="19" t="s">
        <v>23</v>
      </c>
      <c r="K6" s="19" t="s">
        <v>24</v>
      </c>
      <c r="L6" s="19"/>
      <c r="M6" s="19"/>
      <c r="N6" s="19"/>
    </row>
    <row r="7" ht="35" customHeight="1" spans="1:14">
      <c r="A7" s="20" t="s">
        <v>25</v>
      </c>
      <c r="B7" s="20" t="s">
        <v>26</v>
      </c>
      <c r="C7" s="20">
        <v>1</v>
      </c>
      <c r="D7" s="21" t="s">
        <v>33</v>
      </c>
      <c r="E7" s="22" t="s">
        <v>83</v>
      </c>
      <c r="F7" s="23" t="s">
        <v>35</v>
      </c>
      <c r="G7" s="24">
        <v>13.3</v>
      </c>
      <c r="H7" s="25"/>
      <c r="I7" s="24">
        <v>13.3</v>
      </c>
      <c r="J7" s="25"/>
      <c r="K7" s="25"/>
      <c r="L7" s="36">
        <v>2025.3</v>
      </c>
      <c r="M7" s="36">
        <v>2025.8</v>
      </c>
      <c r="N7" s="37" t="s">
        <v>30</v>
      </c>
    </row>
    <row r="8" ht="35" customHeight="1" spans="1:14">
      <c r="A8" s="26"/>
      <c r="B8" s="26"/>
      <c r="C8" s="26"/>
      <c r="D8" s="27"/>
      <c r="E8" s="22" t="s">
        <v>84</v>
      </c>
      <c r="F8" s="23" t="s">
        <v>55</v>
      </c>
      <c r="G8" s="24">
        <v>3.2</v>
      </c>
      <c r="H8" s="25"/>
      <c r="I8" s="24">
        <v>3.2</v>
      </c>
      <c r="J8" s="25"/>
      <c r="K8" s="25"/>
      <c r="L8" s="36">
        <v>2025.3</v>
      </c>
      <c r="M8" s="36">
        <v>2025.8</v>
      </c>
      <c r="N8" s="37" t="s">
        <v>30</v>
      </c>
    </row>
    <row r="9" ht="35" customHeight="1" spans="1:14">
      <c r="A9" s="26"/>
      <c r="B9" s="26"/>
      <c r="C9" s="26"/>
      <c r="D9" s="27"/>
      <c r="E9" s="22" t="s">
        <v>85</v>
      </c>
      <c r="F9" s="23" t="s">
        <v>49</v>
      </c>
      <c r="G9" s="24">
        <v>2.9</v>
      </c>
      <c r="H9" s="25"/>
      <c r="I9" s="24">
        <v>2.9</v>
      </c>
      <c r="J9" s="25"/>
      <c r="K9" s="25"/>
      <c r="L9" s="36">
        <v>2025.3</v>
      </c>
      <c r="M9" s="36">
        <v>2025.8</v>
      </c>
      <c r="N9" s="37" t="s">
        <v>30</v>
      </c>
    </row>
    <row r="10" ht="35" customHeight="1" spans="1:14">
      <c r="A10" s="26"/>
      <c r="B10" s="26"/>
      <c r="C10" s="26"/>
      <c r="D10" s="27"/>
      <c r="E10" s="22" t="s">
        <v>86</v>
      </c>
      <c r="F10" s="23" t="s">
        <v>51</v>
      </c>
      <c r="G10" s="24">
        <v>18.6</v>
      </c>
      <c r="H10" s="25"/>
      <c r="I10" s="24">
        <v>18.6</v>
      </c>
      <c r="J10" s="25"/>
      <c r="K10" s="25"/>
      <c r="L10" s="36">
        <v>2025.3</v>
      </c>
      <c r="M10" s="36">
        <v>2025.8</v>
      </c>
      <c r="N10" s="37" t="s">
        <v>30</v>
      </c>
    </row>
    <row r="11" ht="35" customHeight="1" spans="1:14">
      <c r="A11" s="26"/>
      <c r="B11" s="26"/>
      <c r="C11" s="26"/>
      <c r="D11" s="27"/>
      <c r="E11" s="22" t="s">
        <v>87</v>
      </c>
      <c r="F11" s="23" t="s">
        <v>45</v>
      </c>
      <c r="G11" s="24">
        <v>19</v>
      </c>
      <c r="H11" s="25"/>
      <c r="I11" s="24">
        <v>19</v>
      </c>
      <c r="J11" s="25"/>
      <c r="K11" s="25"/>
      <c r="L11" s="36">
        <v>2025.3</v>
      </c>
      <c r="M11" s="36">
        <v>2025.8</v>
      </c>
      <c r="N11" s="37" t="s">
        <v>30</v>
      </c>
    </row>
    <row r="12" ht="35" customHeight="1" spans="1:14">
      <c r="A12" s="26"/>
      <c r="B12" s="26"/>
      <c r="C12" s="26"/>
      <c r="D12" s="27"/>
      <c r="E12" s="22" t="s">
        <v>88</v>
      </c>
      <c r="F12" s="23" t="s">
        <v>61</v>
      </c>
      <c r="G12" s="24">
        <v>1.7</v>
      </c>
      <c r="H12" s="25"/>
      <c r="I12" s="24">
        <v>1.7</v>
      </c>
      <c r="J12" s="25"/>
      <c r="K12" s="25"/>
      <c r="L12" s="36">
        <v>2025.3</v>
      </c>
      <c r="M12" s="36">
        <v>2025.8</v>
      </c>
      <c r="N12" s="37" t="s">
        <v>30</v>
      </c>
    </row>
    <row r="13" ht="35" customHeight="1" spans="1:14">
      <c r="A13" s="26"/>
      <c r="B13" s="26"/>
      <c r="C13" s="26"/>
      <c r="D13" s="27"/>
      <c r="E13" s="22" t="s">
        <v>89</v>
      </c>
      <c r="F13" s="23" t="s">
        <v>41</v>
      </c>
      <c r="G13" s="24">
        <v>13</v>
      </c>
      <c r="H13" s="25"/>
      <c r="I13" s="24">
        <v>13</v>
      </c>
      <c r="J13" s="25"/>
      <c r="K13" s="25"/>
      <c r="L13" s="36">
        <v>2025.3</v>
      </c>
      <c r="M13" s="36">
        <v>2025.8</v>
      </c>
      <c r="N13" s="37" t="s">
        <v>30</v>
      </c>
    </row>
    <row r="14" ht="35" customHeight="1" spans="1:14">
      <c r="A14" s="26"/>
      <c r="B14" s="26"/>
      <c r="C14" s="26"/>
      <c r="D14" s="27"/>
      <c r="E14" s="22" t="s">
        <v>90</v>
      </c>
      <c r="F14" s="23" t="s">
        <v>53</v>
      </c>
      <c r="G14" s="24">
        <v>33</v>
      </c>
      <c r="H14" s="25"/>
      <c r="I14" s="24">
        <v>33</v>
      </c>
      <c r="J14" s="25"/>
      <c r="K14" s="25"/>
      <c r="L14" s="36">
        <v>2025.3</v>
      </c>
      <c r="M14" s="36">
        <v>2025.8</v>
      </c>
      <c r="N14" s="37" t="s">
        <v>30</v>
      </c>
    </row>
    <row r="15" ht="35" customHeight="1" spans="1:14">
      <c r="A15" s="26"/>
      <c r="B15" s="26"/>
      <c r="C15" s="26"/>
      <c r="D15" s="27"/>
      <c r="E15" s="22" t="s">
        <v>91</v>
      </c>
      <c r="F15" s="23" t="s">
        <v>43</v>
      </c>
      <c r="G15" s="24">
        <v>8</v>
      </c>
      <c r="H15" s="25"/>
      <c r="I15" s="24">
        <v>8</v>
      </c>
      <c r="J15" s="25"/>
      <c r="K15" s="25"/>
      <c r="L15" s="36">
        <v>2025.3</v>
      </c>
      <c r="M15" s="36">
        <v>2025.8</v>
      </c>
      <c r="N15" s="37" t="s">
        <v>30</v>
      </c>
    </row>
    <row r="16" ht="35" customHeight="1" spans="1:14">
      <c r="A16" s="26"/>
      <c r="B16" s="26"/>
      <c r="C16" s="26"/>
      <c r="D16" s="27"/>
      <c r="E16" s="22" t="s">
        <v>92</v>
      </c>
      <c r="F16" s="23" t="s">
        <v>63</v>
      </c>
      <c r="G16" s="24">
        <v>5.8</v>
      </c>
      <c r="H16" s="25"/>
      <c r="I16" s="24">
        <v>5.8</v>
      </c>
      <c r="J16" s="25"/>
      <c r="K16" s="25"/>
      <c r="L16" s="36">
        <v>2025.3</v>
      </c>
      <c r="M16" s="36">
        <v>2025.8</v>
      </c>
      <c r="N16" s="37" t="s">
        <v>30</v>
      </c>
    </row>
    <row r="17" ht="35" customHeight="1" spans="1:14">
      <c r="A17" s="26"/>
      <c r="B17" s="26"/>
      <c r="C17" s="26"/>
      <c r="D17" s="27"/>
      <c r="E17" s="22" t="s">
        <v>93</v>
      </c>
      <c r="F17" s="23" t="s">
        <v>47</v>
      </c>
      <c r="G17" s="24">
        <v>12.5</v>
      </c>
      <c r="H17" s="25"/>
      <c r="I17" s="24">
        <v>12.5</v>
      </c>
      <c r="J17" s="25"/>
      <c r="K17" s="25"/>
      <c r="L17" s="36">
        <v>2025.3</v>
      </c>
      <c r="M17" s="36">
        <v>2025.8</v>
      </c>
      <c r="N17" s="37" t="s">
        <v>30</v>
      </c>
    </row>
    <row r="18" ht="35" customHeight="1" spans="1:14">
      <c r="A18" s="26"/>
      <c r="B18" s="26"/>
      <c r="C18" s="26"/>
      <c r="D18" s="27"/>
      <c r="E18" s="22" t="s">
        <v>94</v>
      </c>
      <c r="F18" s="23" t="s">
        <v>32</v>
      </c>
      <c r="G18" s="24">
        <v>3.7</v>
      </c>
      <c r="H18" s="25"/>
      <c r="I18" s="24">
        <v>3.7</v>
      </c>
      <c r="J18" s="25"/>
      <c r="K18" s="25"/>
      <c r="L18" s="36">
        <v>2025.3</v>
      </c>
      <c r="M18" s="36">
        <v>2025.8</v>
      </c>
      <c r="N18" s="37" t="s">
        <v>30</v>
      </c>
    </row>
    <row r="19" ht="35" customHeight="1" spans="1:14">
      <c r="A19" s="26"/>
      <c r="B19" s="26"/>
      <c r="C19" s="26"/>
      <c r="D19" s="27"/>
      <c r="E19" s="22" t="s">
        <v>95</v>
      </c>
      <c r="F19" s="23" t="s">
        <v>57</v>
      </c>
      <c r="G19" s="24">
        <v>2.5</v>
      </c>
      <c r="H19" s="25"/>
      <c r="I19" s="24">
        <v>2.5</v>
      </c>
      <c r="J19" s="25"/>
      <c r="K19" s="25"/>
      <c r="L19" s="36">
        <v>2025.3</v>
      </c>
      <c r="M19" s="36">
        <v>2025.8</v>
      </c>
      <c r="N19" s="37" t="s">
        <v>30</v>
      </c>
    </row>
    <row r="20" ht="35" customHeight="1" spans="1:14">
      <c r="A20" s="26"/>
      <c r="B20" s="26"/>
      <c r="C20" s="26"/>
      <c r="D20" s="27"/>
      <c r="E20" s="22" t="s">
        <v>96</v>
      </c>
      <c r="F20" s="23" t="s">
        <v>59</v>
      </c>
      <c r="G20" s="24">
        <v>5</v>
      </c>
      <c r="H20" s="25"/>
      <c r="I20" s="24">
        <v>5</v>
      </c>
      <c r="J20" s="25"/>
      <c r="K20" s="25"/>
      <c r="L20" s="36">
        <v>2025.3</v>
      </c>
      <c r="M20" s="36">
        <v>2025.8</v>
      </c>
      <c r="N20" s="37" t="s">
        <v>30</v>
      </c>
    </row>
    <row r="21" ht="35" customHeight="1" spans="1:14">
      <c r="A21" s="26"/>
      <c r="B21" s="26"/>
      <c r="C21" s="26"/>
      <c r="D21" s="27"/>
      <c r="E21" s="22" t="s">
        <v>97</v>
      </c>
      <c r="F21" s="23" t="s">
        <v>37</v>
      </c>
      <c r="G21" s="24">
        <v>11.3</v>
      </c>
      <c r="H21" s="25"/>
      <c r="I21" s="24">
        <v>11.3</v>
      </c>
      <c r="J21" s="25"/>
      <c r="K21" s="25"/>
      <c r="L21" s="36">
        <v>2025.3</v>
      </c>
      <c r="M21" s="36">
        <v>2025.8</v>
      </c>
      <c r="N21" s="37" t="s">
        <v>30</v>
      </c>
    </row>
    <row r="22" ht="35" customHeight="1" spans="1:14">
      <c r="A22" s="26"/>
      <c r="B22" s="26"/>
      <c r="C22" s="28"/>
      <c r="D22" s="29"/>
      <c r="E22" s="22" t="s">
        <v>98</v>
      </c>
      <c r="F22" s="23" t="s">
        <v>39</v>
      </c>
      <c r="G22" s="24">
        <v>9.2</v>
      </c>
      <c r="H22" s="25"/>
      <c r="I22" s="24">
        <v>9.2</v>
      </c>
      <c r="J22" s="25"/>
      <c r="K22" s="25"/>
      <c r="L22" s="36">
        <v>2025.3</v>
      </c>
      <c r="M22" s="36">
        <v>2025.8</v>
      </c>
      <c r="N22" s="37" t="s">
        <v>30</v>
      </c>
    </row>
    <row r="23" ht="35" customHeight="1" spans="1:14">
      <c r="A23" s="26"/>
      <c r="B23" s="26"/>
      <c r="C23" s="23">
        <v>2</v>
      </c>
      <c r="D23" s="30" t="s">
        <v>64</v>
      </c>
      <c r="E23" s="22" t="s">
        <v>99</v>
      </c>
      <c r="F23" s="23" t="s">
        <v>100</v>
      </c>
      <c r="G23" s="24">
        <v>2.3</v>
      </c>
      <c r="H23" s="25"/>
      <c r="I23" s="24">
        <v>2.3</v>
      </c>
      <c r="J23" s="25"/>
      <c r="K23" s="25"/>
      <c r="L23" s="36">
        <v>2025.3</v>
      </c>
      <c r="M23" s="36">
        <v>2025.8</v>
      </c>
      <c r="N23" s="37" t="s">
        <v>30</v>
      </c>
    </row>
    <row r="24" ht="35" customHeight="1" spans="1:14">
      <c r="A24" s="26"/>
      <c r="B24" s="26"/>
      <c r="C24" s="23">
        <v>3</v>
      </c>
      <c r="D24" s="30" t="s">
        <v>27</v>
      </c>
      <c r="E24" s="22" t="s">
        <v>101</v>
      </c>
      <c r="F24" s="23" t="s">
        <v>29</v>
      </c>
      <c r="G24" s="24">
        <v>13.1</v>
      </c>
      <c r="H24" s="25"/>
      <c r="I24" s="24">
        <v>13.1</v>
      </c>
      <c r="J24" s="25"/>
      <c r="K24" s="25"/>
      <c r="L24" s="36">
        <v>2025.3</v>
      </c>
      <c r="M24" s="36">
        <v>2025.8</v>
      </c>
      <c r="N24" s="37" t="s">
        <v>30</v>
      </c>
    </row>
    <row r="25" ht="48" customHeight="1" spans="1:14">
      <c r="A25" s="28"/>
      <c r="B25" s="28"/>
      <c r="C25" s="23">
        <v>4</v>
      </c>
      <c r="D25" s="30" t="s">
        <v>67</v>
      </c>
      <c r="E25" s="22" t="s">
        <v>102</v>
      </c>
      <c r="F25" s="23" t="s">
        <v>69</v>
      </c>
      <c r="G25" s="24">
        <v>32</v>
      </c>
      <c r="H25" s="25"/>
      <c r="I25" s="24">
        <v>32</v>
      </c>
      <c r="J25" s="25"/>
      <c r="K25" s="25"/>
      <c r="L25" s="36">
        <v>2025.3</v>
      </c>
      <c r="M25" s="36">
        <v>2025.8</v>
      </c>
      <c r="N25" s="37" t="s">
        <v>30</v>
      </c>
    </row>
    <row r="26" ht="90" customHeight="1" spans="1:14">
      <c r="A26" s="31" t="s">
        <v>70</v>
      </c>
      <c r="B26" s="23" t="s">
        <v>71</v>
      </c>
      <c r="C26" s="23">
        <v>5</v>
      </c>
      <c r="D26" s="23" t="s">
        <v>72</v>
      </c>
      <c r="E26" s="22" t="s">
        <v>103</v>
      </c>
      <c r="F26" s="23" t="s">
        <v>104</v>
      </c>
      <c r="G26" s="24">
        <v>98.5</v>
      </c>
      <c r="H26" s="23"/>
      <c r="I26" s="24">
        <v>98.5</v>
      </c>
      <c r="J26" s="23"/>
      <c r="K26" s="25"/>
      <c r="L26" s="36">
        <v>2025.3</v>
      </c>
      <c r="M26" s="36">
        <v>2025.8</v>
      </c>
      <c r="N26" s="37" t="s">
        <v>30</v>
      </c>
    </row>
    <row r="27" s="1" customFormat="1" ht="37" customHeight="1" spans="1:14">
      <c r="A27" s="32"/>
      <c r="B27" s="14" t="s">
        <v>75</v>
      </c>
      <c r="C27" s="14">
        <v>5</v>
      </c>
      <c r="D27" s="14" t="s">
        <v>76</v>
      </c>
      <c r="E27" s="14"/>
      <c r="F27" s="14" t="s">
        <v>76</v>
      </c>
      <c r="G27" s="14">
        <v>308.6</v>
      </c>
      <c r="H27" s="14"/>
      <c r="I27" s="14">
        <v>308.6</v>
      </c>
      <c r="J27" s="14"/>
      <c r="K27" s="14"/>
      <c r="L27" s="38"/>
      <c r="M27" s="38"/>
      <c r="N27" s="39"/>
    </row>
  </sheetData>
  <mergeCells count="2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25"/>
    <mergeCell ref="B4:B6"/>
    <mergeCell ref="B7:B25"/>
    <mergeCell ref="C4:C6"/>
    <mergeCell ref="C7:C22"/>
    <mergeCell ref="D4:D6"/>
    <mergeCell ref="D7:D22"/>
    <mergeCell ref="E4:E6"/>
    <mergeCell ref="F4:F6"/>
    <mergeCell ref="G5:G6"/>
    <mergeCell ref="L5:L6"/>
    <mergeCell ref="M5:M6"/>
    <mergeCell ref="N2:N6"/>
  </mergeCells>
  <printOptions horizontalCentered="1" verticalCentered="1"/>
  <pageMargins left="0.156944444444444" right="0.118055555555556" top="0.156944444444444" bottom="0.236111111111111" header="0.314583333333333" footer="0.298611111111111"/>
  <pageSetup paperSize="9" scale="60" orientation="landscape" horizontalDpi="600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惠南镇黄路村（美丽村） (2)</vt:lpstr>
      <vt:lpstr>Sheet1</vt:lpstr>
      <vt:lpstr>惠南镇黄路村（美丽村）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2024-10-29T09:07:00Z</cp:lastPrinted>
  <dcterms:modified xsi:type="dcterms:W3CDTF">2024-12-27T07:27:00Z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F08919A6B210486EAB4DC02904E1FA8C_13</vt:lpwstr>
  </property>
</Properties>
</file>