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合庆镇营房村（精品村）" sheetId="2" r:id="rId1"/>
  </sheets>
  <definedNames>
    <definedName name="_xlnm._FilterDatabase" localSheetId="0" hidden="1">'合庆镇营房村（精品村）'!$A$1:$N$7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<sst xmlns="http://schemas.openxmlformats.org/spreadsheetml/2006/main" count="103" uniqueCount="95">
  <si>
    <t>2024-2025年度合庆镇营房村和美乡村建设项目一村一表（精品村）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</si>
  <si>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</si>
  <si>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</si>
  <si>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</si>
  <si>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</si>
  <si>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</si>
  <si>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</si>
  <si>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</si>
  <si>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</si>
  <si>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</si>
  <si>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</si>
  <si>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</si>
  <si>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</si>
  <si>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</si>
  <si>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</si>
  <si>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</si>
  <si>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</si>
  <si>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</si>
  <si>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</si>
  <si>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</si>
  <si>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</si>
  <si>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</si>
  <si>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</si>
  <si>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</si>
  <si>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</si>
  <si>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</si>
  <si>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>路桥设施建设</t>
  </si>
  <si>
    <t>道路白改黑</t>
  </si>
  <si>
    <t>对1组的进户路1进行白改黑，长度481米、宽度3.3米，青晏一宅88临号至青晏一宅133号</t>
  </si>
  <si>
    <t>1588平方</t>
  </si>
  <si>
    <t>区农业农村委和美乡村项目</t>
  </si>
  <si>
    <t>对1组的进户路1进行白改黑，长度93米、宽度3.2米，青晏一宅158号至青晏一宅1号</t>
  </si>
  <si>
    <t>296平方</t>
  </si>
  <si>
    <t>对1组的进户路1进行白改黑，长度321米、宽度3.4米，青晏一宅135号至青晏一宅164号</t>
  </si>
  <si>
    <t>1090平方</t>
  </si>
  <si>
    <t>对1组的进户路1进行白改黑，长度610米、宽度4.0米，华夏东路4299弄至青晏一宅17号</t>
  </si>
  <si>
    <t>2441平方</t>
  </si>
  <si>
    <t>对1组的进户路1进行白改黑，长度460米、宽度3.5米，建光倪家宅至青晏二宅73号</t>
  </si>
  <si>
    <t>1610平方</t>
  </si>
  <si>
    <t>对2组的进户路2进行白改黑，长度526米、宽度3.8米，青晏二宅126号至青晏二宅123号</t>
  </si>
  <si>
    <t>1997平方</t>
  </si>
  <si>
    <t>对2组的进户路2进行白改黑，长度650米、宽度3.1米，青晏一宅129号至青晏二宅26号</t>
  </si>
  <si>
    <t>2013平方</t>
  </si>
  <si>
    <t>对2组的进户路2进行白改黑，长度208米、宽度4米，青晏二宅1号至青晏二宅25号</t>
  </si>
  <si>
    <t>833平方</t>
  </si>
  <si>
    <t>对2组的进户路2进行白改黑，长度115米、宽度4.0米，青晏二宅107号至青晏二宅118号</t>
  </si>
  <si>
    <t>462平方</t>
  </si>
  <si>
    <t>对2组的进户路2进行白改黑，长度474米、宽度4.1米，青晏二宅158号至青晏一宅55号</t>
  </si>
  <si>
    <t>1944平方</t>
  </si>
  <si>
    <t>对3组的进户路3进行白改黑，长度210米、宽度3.9米，高路一宅1号至高路一宅34号</t>
  </si>
  <si>
    <t>819平方</t>
  </si>
  <si>
    <t>对3组的进户路3进行白改黑，长度448米、宽度4.0米，高路二宅8号至高路二宅128号</t>
  </si>
  <si>
    <t>1792平方</t>
  </si>
  <si>
    <t>对3组的进户路3进行白改黑，长度385米、宽度4米，高路二宅91号至高路二宅138号</t>
  </si>
  <si>
    <t>1540平方</t>
  </si>
  <si>
    <t>对4组的进户路4进行白改黑，长度283米、宽度3.8米，高路三宅18号至高路三宅71号</t>
  </si>
  <si>
    <t>1077平方</t>
  </si>
  <si>
    <t>对4组的进户路4进行白改黑，长度95米、宽度3.7米，华夏东路3501号至高路三宅18号</t>
  </si>
  <si>
    <t>351平方</t>
  </si>
  <si>
    <t>对4组的进户路4进行白改黑，长度66米、宽度4.5米，高路三宅112号至蔡路村</t>
  </si>
  <si>
    <t>299平方</t>
  </si>
  <si>
    <t>对4组的进户路4进行白改黑，长度118米、宽度4.2米，高路三宅17号至高路三宅91号</t>
  </si>
  <si>
    <t>497平方</t>
  </si>
  <si>
    <t>对5组的进户路5进行白改黑，长度206米、宽度3.7米，云镇宅120号至云镇宅138号</t>
  </si>
  <si>
    <t>761平方</t>
  </si>
  <si>
    <t>对5组的进户路5进行白改黑，长度208米、宽度3.3米，云镇宅149号至高路二宅101号</t>
  </si>
  <si>
    <t>687平方</t>
  </si>
  <si>
    <t>增加村域路灯</t>
  </si>
  <si>
    <t>对1组进户路1增加19个路灯，其中：青晏一宅88号至青晏一宅133号增加5个；华夏东路4299弄至青晏一宅17号增加7个；青晏一宅135号至青晏一宅164号增加7个。</t>
  </si>
  <si>
    <t>19个</t>
  </si>
  <si>
    <t>对2组进户路2增加15个路灯，其中：青晏二宅126号至青晏二宅123号增加3个；青晏一宅129号至青晏二宅26号增加6个；青晏二宅1号至25号增加2个；青晏二宅107号至青晏二宅118号增加4个,二宅43号至123号增加6个,青晏一宅129号至青晏二宅105号增加8个。</t>
  </si>
  <si>
    <t>29个</t>
  </si>
  <si>
    <t>对3组进户路3增加6个路灯，其中：高路一宅1号至高路一宅34号增加6个。</t>
  </si>
  <si>
    <t>6个</t>
  </si>
  <si>
    <t>对4组进户路4增加1个路灯，其中：高路三宅114号至高路三宅64号增加1个。</t>
  </si>
  <si>
    <t>1个</t>
  </si>
  <si>
    <t>对5组进户路5增加3个路灯，其中：云镇宅120号至云镇宅138号增加1个路灯；云镇宅149号至高路二宅101号增加2个路灯。</t>
  </si>
  <si>
    <t>3个</t>
  </si>
  <si>
    <t xml:space="preserve">公用设施建设         </t>
  </si>
  <si>
    <t xml:space="preserve">公共设施修善     </t>
  </si>
  <si>
    <t>公厕1位于1队青晏一宅18平方(屋面修缮，墙面改建,铺设墙砖地砖，内部设施改建，及配套化粪池修缮提升)</t>
  </si>
  <si>
    <t>1处</t>
  </si>
  <si>
    <t>公厕2位于2队青晏二宅20平方（屋面修缮，墙面地面铺设墙砖地砖，内部配套设施改建，外墙下沉开裂及化粪池修缮提升）</t>
  </si>
  <si>
    <t>公厕4位于2队川杨河路40平方（墙面开裂修缮，墙地砖修缮，内部配套设施改建修缮）</t>
  </si>
  <si>
    <t>公厕3位于2队青二宅30平方（墙砖地砖铺修缮，内部设施改建，屋面修缮）</t>
  </si>
  <si>
    <t>生态环境和风貌提升</t>
  </si>
  <si>
    <t>美丽庭院及“小三园”建设</t>
  </si>
  <si>
    <t>“小三园”提升（护栏安装）</t>
  </si>
  <si>
    <t>队组全覆盖，2000米（左右），1组54户，2组55户，3组20户，4组40户，5组10户（附件1）</t>
  </si>
  <si>
    <t>179户</t>
  </si>
  <si>
    <t>“小三园”提升（环境整治）</t>
  </si>
  <si>
    <t>宅前屋后环境整治</t>
  </si>
  <si>
    <t>586户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</si>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</sst>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/>
      <protection locked="0"/>
    </xf>
    <xf numFmtId="0" fontId="6" fillId="0" borderId="1" xfId="49" applyFont="1" applyBorder="1" applyAlignment="1" applyProtection="1">
      <alignment horizontal="center" vertical="center"/>
      <protection locked="0"/>
    </xf>
    <xf numFmtId="0" fontId="5" fillId="0" borderId="2" xfId="49" applyFont="1" applyBorder="1" applyAlignment="1" applyProtection="1">
      <alignment horizontal="center" vertical="center" wrapText="1"/>
      <protection locked="0"/>
    </xf>
    <xf numFmtId="0" fontId="5" fillId="0" borderId="3" xfId="49" applyFont="1" applyBorder="1" applyAlignment="1" applyProtection="1">
      <alignment horizontal="center" vertical="center" wrapText="1"/>
      <protection locked="0"/>
    </xf>
    <xf numFmtId="0" fontId="5" fillId="0" borderId="4" xfId="49" applyFont="1" applyBorder="1" applyAlignment="1" applyProtection="1">
      <alignment horizontal="center" vertical="center" wrapText="1"/>
      <protection locked="0"/>
    </xf>
    <xf numFmtId="0" fontId="6" fillId="0" borderId="5" xfId="49" applyFont="1" applyBorder="1" applyAlignment="1" applyProtection="1">
      <alignment horizontal="center" vertical="center"/>
      <protection locked="0"/>
    </xf>
    <xf numFmtId="0" fontId="5" fillId="0" borderId="2" xfId="49" applyFont="1" applyBorder="1" applyAlignment="1" applyProtection="1">
      <alignment horizontal="center" vertical="center"/>
      <protection locked="0"/>
    </xf>
    <xf numFmtId="0" fontId="5" fillId="0" borderId="3" xfId="49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left" vertical="center" wrapText="1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176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76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76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50" applyFont="1" applyFill="1" applyBorder="1" applyAlignment="1" applyProtection="1">
      <alignment horizontal="center" vertical="center" wrapText="1"/>
      <protection locked="0"/>
    </xf>
    <xf numFmtId="176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4" xfId="49" applyFont="1" applyBorder="1" applyAlignment="1" applyProtection="1">
      <alignment horizontal="center" vertical="center"/>
      <protection locked="0"/>
    </xf>
    <xf numFmtId="0" fontId="6" fillId="0" borderId="2" xfId="49" applyFont="1" applyBorder="1" applyAlignment="1" applyProtection="1">
      <alignment horizontal="center" vertical="center"/>
      <protection locked="0"/>
    </xf>
    <xf numFmtId="0" fontId="6" fillId="0" borderId="4" xfId="49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2"/>
  <sheetViews>
    <sheetView tabSelected="1" view="pageBreakPreview" zoomScaleNormal="100" workbookViewId="0">
      <pane ySplit="6" topLeftCell="A7" activePane="bottomLeft" state="frozen"/>
      <selection/>
      <selection pane="bottomLeft" activeCell="E11" sqref="E11"/>
    </sheetView>
  </sheetViews>
  <sheetFormatPr defaultColWidth="7.66666666666667" defaultRowHeight="14.4"/>
  <cols>
    <col min="1" max="1" width="4.88636363636364" style="3" customWidth="1"/>
    <col min="2" max="2" width="11.780303030303" style="3" customWidth="1"/>
    <col min="3" max="3" width="4" style="3" customWidth="1"/>
    <col min="4" max="4" width="10.5530303030303" style="3" customWidth="1"/>
    <col min="5" max="5" width="79" style="3" customWidth="1"/>
    <col min="6" max="6" width="9.21969696969697" style="3" customWidth="1"/>
    <col min="7" max="7" width="7.4469696969697" style="3" customWidth="1"/>
    <col min="8" max="8" width="5.11363636363636" style="3" customWidth="1"/>
    <col min="9" max="9" width="7.4469696969697" style="3" customWidth="1"/>
    <col min="10" max="10" width="6.78030303030303" style="3" customWidth="1"/>
    <col min="11" max="11" width="5.78030303030303" style="3" customWidth="1"/>
    <col min="12" max="12" width="7.33333333333333" style="3" customWidth="1"/>
    <col min="13" max="13" width="7" style="3" customWidth="1"/>
    <col min="14" max="14" width="9.91666666666667" style="4" customWidth="1"/>
    <col min="15" max="15" width="7.66666666666667" style="3"/>
    <col min="16" max="16" width="7.66666666666667" style="3" hidden="1" customWidth="1"/>
    <col min="17" max="16384" width="7.66666666666667" style="3"/>
  </cols>
  <sheetData>
    <row r="1" ht="33.9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5"/>
    </row>
    <row r="2" ht="27.95" customHeight="1" spans="1:14">
      <c r="A2" s="6" t="s">
        <v>1</v>
      </c>
      <c r="B2" s="6"/>
      <c r="C2" s="6"/>
      <c r="D2" s="7">
        <v>0.89</v>
      </c>
      <c r="E2" s="6" t="s">
        <v>2</v>
      </c>
      <c r="F2" s="7">
        <v>5</v>
      </c>
      <c r="G2" s="6" t="s">
        <v>3</v>
      </c>
      <c r="H2" s="6"/>
      <c r="I2" s="7">
        <v>698</v>
      </c>
      <c r="J2" s="6" t="s">
        <v>4</v>
      </c>
      <c r="K2" s="6"/>
      <c r="L2" s="7">
        <v>586</v>
      </c>
      <c r="M2" s="7"/>
      <c r="N2" s="19" t="s">
        <v>5</v>
      </c>
    </row>
    <row r="3" ht="33.95" customHeight="1" spans="1:14">
      <c r="A3" s="8" t="s">
        <v>6</v>
      </c>
      <c r="B3" s="9"/>
      <c r="C3" s="10"/>
      <c r="D3" s="7">
        <v>200</v>
      </c>
      <c r="E3" s="6" t="s">
        <v>7</v>
      </c>
      <c r="F3" s="11">
        <v>200</v>
      </c>
      <c r="G3" s="12" t="s">
        <v>8</v>
      </c>
      <c r="H3" s="13"/>
      <c r="I3" s="13"/>
      <c r="J3" s="13"/>
      <c r="K3" s="46"/>
      <c r="L3" s="47">
        <v>311.92</v>
      </c>
      <c r="M3" s="48"/>
      <c r="N3" s="19"/>
    </row>
    <row r="4" ht="27.95" customHeight="1" spans="1:14">
      <c r="A4" s="14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5" t="s">
        <v>14</v>
      </c>
      <c r="G4" s="16" t="s">
        <v>15</v>
      </c>
      <c r="H4" s="16"/>
      <c r="I4" s="16"/>
      <c r="J4" s="16"/>
      <c r="K4" s="16"/>
      <c r="L4" s="19" t="s">
        <v>16</v>
      </c>
      <c r="M4" s="19"/>
      <c r="N4" s="19"/>
    </row>
    <row r="5" ht="23.25" customHeight="1" spans="1:14">
      <c r="A5" s="14"/>
      <c r="B5" s="14"/>
      <c r="C5" s="14"/>
      <c r="D5" s="14"/>
      <c r="E5" s="14"/>
      <c r="F5" s="17"/>
      <c r="G5" s="14" t="s">
        <v>17</v>
      </c>
      <c r="H5" s="16" t="s">
        <v>18</v>
      </c>
      <c r="I5" s="16"/>
      <c r="J5" s="16"/>
      <c r="K5" s="16"/>
      <c r="L5" s="19" t="s">
        <v>19</v>
      </c>
      <c r="M5" s="19" t="s">
        <v>20</v>
      </c>
      <c r="N5" s="19"/>
    </row>
    <row r="6" ht="39" customHeight="1" spans="1:14">
      <c r="A6" s="14"/>
      <c r="B6" s="14"/>
      <c r="C6" s="14"/>
      <c r="D6" s="14"/>
      <c r="E6" s="14"/>
      <c r="F6" s="18"/>
      <c r="G6" s="14"/>
      <c r="H6" s="19" t="s">
        <v>21</v>
      </c>
      <c r="I6" s="19" t="s">
        <v>22</v>
      </c>
      <c r="J6" s="19" t="s">
        <v>23</v>
      </c>
      <c r="K6" s="19" t="s">
        <v>24</v>
      </c>
      <c r="L6" s="19"/>
      <c r="M6" s="19"/>
      <c r="N6" s="19"/>
    </row>
    <row r="7" ht="28" customHeight="1" spans="1:16">
      <c r="A7" s="20" t="s">
        <v>25</v>
      </c>
      <c r="B7" s="21" t="s">
        <v>26</v>
      </c>
      <c r="C7" s="21">
        <v>1</v>
      </c>
      <c r="D7" s="21" t="s">
        <v>27</v>
      </c>
      <c r="E7" s="22" t="s">
        <v>28</v>
      </c>
      <c r="F7" s="23" t="s">
        <v>29</v>
      </c>
      <c r="G7" s="24">
        <v>26.2</v>
      </c>
      <c r="H7" s="23"/>
      <c r="I7" s="24">
        <v>26.2</v>
      </c>
      <c r="J7" s="20"/>
      <c r="K7" s="49"/>
      <c r="L7" s="49">
        <v>2025.3</v>
      </c>
      <c r="M7" s="49">
        <v>2025.8</v>
      </c>
      <c r="N7" s="50" t="s">
        <v>30</v>
      </c>
      <c r="P7" s="3">
        <f>1442*170/10000</f>
        <v>24.514</v>
      </c>
    </row>
    <row r="8" ht="28" customHeight="1" spans="1:16">
      <c r="A8" s="20"/>
      <c r="B8" s="25"/>
      <c r="C8" s="25"/>
      <c r="D8" s="25"/>
      <c r="E8" s="26" t="s">
        <v>31</v>
      </c>
      <c r="F8" s="27" t="s">
        <v>32</v>
      </c>
      <c r="G8" s="24">
        <v>4.88</v>
      </c>
      <c r="H8" s="23"/>
      <c r="I8" s="24">
        <v>4.88</v>
      </c>
      <c r="J8" s="20"/>
      <c r="K8" s="49"/>
      <c r="L8" s="49">
        <v>2025.3</v>
      </c>
      <c r="M8" s="49">
        <v>2025.8</v>
      </c>
      <c r="N8" s="51"/>
      <c r="P8" s="3">
        <f>1323*170/10000</f>
        <v>22.491</v>
      </c>
    </row>
    <row r="9" s="1" customFormat="1" ht="28" customHeight="1" spans="1:20">
      <c r="A9" s="20"/>
      <c r="B9" s="25"/>
      <c r="C9" s="25"/>
      <c r="D9" s="25"/>
      <c r="E9" s="26" t="s">
        <v>33</v>
      </c>
      <c r="F9" s="27" t="s">
        <v>34</v>
      </c>
      <c r="G9" s="24">
        <v>17.98</v>
      </c>
      <c r="H9" s="23"/>
      <c r="I9" s="24">
        <v>17.98</v>
      </c>
      <c r="J9" s="14"/>
      <c r="K9" s="14"/>
      <c r="L9" s="49">
        <v>2025.3</v>
      </c>
      <c r="M9" s="49">
        <v>2025.8</v>
      </c>
      <c r="N9" s="51"/>
      <c r="P9" s="1">
        <f>986*170/10000</f>
        <v>16.762</v>
      </c>
      <c r="S9" s="3"/>
      <c r="T9" s="3"/>
    </row>
    <row r="10" s="1" customFormat="1" ht="28" customHeight="1" spans="1:20">
      <c r="A10" s="20"/>
      <c r="B10" s="25"/>
      <c r="C10" s="25"/>
      <c r="D10" s="25"/>
      <c r="E10" s="26" t="s">
        <v>35</v>
      </c>
      <c r="F10" s="27" t="s">
        <v>36</v>
      </c>
      <c r="G10" s="24">
        <v>40.27</v>
      </c>
      <c r="H10" s="23"/>
      <c r="I10" s="24">
        <v>40.27</v>
      </c>
      <c r="J10" s="14"/>
      <c r="K10" s="14"/>
      <c r="L10" s="49">
        <v>2025.3</v>
      </c>
      <c r="M10" s="49">
        <v>2025.8</v>
      </c>
      <c r="N10" s="51"/>
      <c r="P10" s="1">
        <f>2473*170/10000</f>
        <v>42.041</v>
      </c>
      <c r="S10" s="3"/>
      <c r="T10" s="3"/>
    </row>
    <row r="11" s="2" customFormat="1" ht="28" customHeight="1" spans="1:20">
      <c r="A11" s="20"/>
      <c r="B11" s="25"/>
      <c r="C11" s="25"/>
      <c r="D11" s="25"/>
      <c r="E11" s="26" t="s">
        <v>37</v>
      </c>
      <c r="F11" s="27" t="s">
        <v>38</v>
      </c>
      <c r="G11" s="24">
        <v>26.56</v>
      </c>
      <c r="H11" s="23"/>
      <c r="I11" s="24">
        <v>26.56</v>
      </c>
      <c r="J11" s="19"/>
      <c r="K11" s="19"/>
      <c r="L11" s="49">
        <v>2025.3</v>
      </c>
      <c r="M11" s="49">
        <v>2025.8</v>
      </c>
      <c r="N11" s="51"/>
      <c r="P11" s="2">
        <f>2120*170/10000</f>
        <v>36.04</v>
      </c>
      <c r="Q11" s="1"/>
      <c r="S11" s="3"/>
      <c r="T11" s="3"/>
    </row>
    <row r="12" s="1" customFormat="1" ht="28" customHeight="1" spans="1:20">
      <c r="A12" s="20"/>
      <c r="B12" s="25"/>
      <c r="C12" s="25"/>
      <c r="D12" s="25"/>
      <c r="E12" s="26" t="s">
        <v>39</v>
      </c>
      <c r="F12" s="23" t="s">
        <v>40</v>
      </c>
      <c r="G12" s="24">
        <v>32.96</v>
      </c>
      <c r="H12" s="23"/>
      <c r="I12" s="24">
        <v>32.96</v>
      </c>
      <c r="J12" s="14"/>
      <c r="K12" s="14"/>
      <c r="L12" s="49">
        <v>2025.3</v>
      </c>
      <c r="M12" s="49">
        <v>2025.8</v>
      </c>
      <c r="N12" s="51"/>
      <c r="P12" s="1">
        <f>2299*170/10000</f>
        <v>39.083</v>
      </c>
      <c r="S12" s="3"/>
      <c r="T12" s="3"/>
    </row>
    <row r="13" s="1" customFormat="1" ht="28" customHeight="1" spans="1:20">
      <c r="A13" s="20"/>
      <c r="B13" s="25"/>
      <c r="C13" s="25"/>
      <c r="D13" s="25"/>
      <c r="E13" s="26" t="s">
        <v>41</v>
      </c>
      <c r="F13" s="23" t="s">
        <v>42</v>
      </c>
      <c r="G13" s="24">
        <v>33.21</v>
      </c>
      <c r="H13" s="23"/>
      <c r="I13" s="24">
        <v>33.21</v>
      </c>
      <c r="J13" s="14"/>
      <c r="K13" s="14"/>
      <c r="L13" s="49">
        <v>2025.3</v>
      </c>
      <c r="M13" s="49">
        <v>2025.8</v>
      </c>
      <c r="N13" s="51"/>
      <c r="P13" s="1">
        <f>2013*170/10000</f>
        <v>34.221</v>
      </c>
      <c r="S13" s="3"/>
      <c r="T13" s="3"/>
    </row>
    <row r="14" s="1" customFormat="1" ht="28" customHeight="1" spans="1:20">
      <c r="A14" s="20"/>
      <c r="B14" s="25"/>
      <c r="C14" s="25"/>
      <c r="D14" s="25"/>
      <c r="E14" s="26" t="s">
        <v>43</v>
      </c>
      <c r="F14" s="23" t="s">
        <v>44</v>
      </c>
      <c r="G14" s="24">
        <v>13.74</v>
      </c>
      <c r="H14" s="23"/>
      <c r="I14" s="24">
        <v>13.74</v>
      </c>
      <c r="J14" s="14"/>
      <c r="K14" s="14"/>
      <c r="L14" s="49">
        <v>2025.3</v>
      </c>
      <c r="M14" s="49">
        <v>2025.8</v>
      </c>
      <c r="N14" s="51"/>
      <c r="P14" s="1">
        <f>960*170/10000</f>
        <v>16.32</v>
      </c>
      <c r="S14" s="3"/>
      <c r="T14" s="3"/>
    </row>
    <row r="15" s="1" customFormat="1" ht="28" customHeight="1" spans="1:20">
      <c r="A15" s="20"/>
      <c r="B15" s="25"/>
      <c r="C15" s="25"/>
      <c r="D15" s="25"/>
      <c r="E15" s="26" t="s">
        <v>45</v>
      </c>
      <c r="F15" s="23" t="s">
        <v>46</v>
      </c>
      <c r="G15" s="24">
        <v>7.62</v>
      </c>
      <c r="H15" s="23"/>
      <c r="I15" s="24">
        <v>7.62</v>
      </c>
      <c r="J15" s="14"/>
      <c r="K15" s="14"/>
      <c r="L15" s="49">
        <v>2025.3</v>
      </c>
      <c r="M15" s="49">
        <v>2025.8</v>
      </c>
      <c r="N15" s="51"/>
      <c r="P15" s="1">
        <f>645*170/10000</f>
        <v>10.965</v>
      </c>
      <c r="S15" s="3"/>
      <c r="T15" s="3"/>
    </row>
    <row r="16" s="1" customFormat="1" ht="28" customHeight="1" spans="1:20">
      <c r="A16" s="20"/>
      <c r="B16" s="25"/>
      <c r="C16" s="25"/>
      <c r="D16" s="25"/>
      <c r="E16" s="26" t="s">
        <v>47</v>
      </c>
      <c r="F16" s="23" t="s">
        <v>48</v>
      </c>
      <c r="G16" s="24">
        <v>32.07</v>
      </c>
      <c r="H16" s="23"/>
      <c r="I16" s="24">
        <v>32.07</v>
      </c>
      <c r="J16" s="14"/>
      <c r="K16" s="14"/>
      <c r="L16" s="49">
        <v>2025.3</v>
      </c>
      <c r="M16" s="49">
        <v>2025.8</v>
      </c>
      <c r="N16" s="51"/>
      <c r="P16" s="1">
        <f>1945*170/10000</f>
        <v>33.065</v>
      </c>
      <c r="S16" s="3"/>
      <c r="T16" s="3"/>
    </row>
    <row r="17" s="1" customFormat="1" ht="28" customHeight="1" spans="1:20">
      <c r="A17" s="20"/>
      <c r="B17" s="25"/>
      <c r="C17" s="25"/>
      <c r="D17" s="25"/>
      <c r="E17" s="26" t="s">
        <v>49</v>
      </c>
      <c r="F17" s="23" t="s">
        <v>50</v>
      </c>
      <c r="G17" s="24">
        <v>13.51</v>
      </c>
      <c r="H17" s="23"/>
      <c r="I17" s="24">
        <v>13.51</v>
      </c>
      <c r="J17" s="14"/>
      <c r="K17" s="14"/>
      <c r="L17" s="49">
        <v>2025.3</v>
      </c>
      <c r="M17" s="49">
        <v>2025.8</v>
      </c>
      <c r="N17" s="51"/>
      <c r="P17" s="1">
        <f>819*170/10000</f>
        <v>13.923</v>
      </c>
      <c r="S17" s="3"/>
      <c r="T17" s="3"/>
    </row>
    <row r="18" s="1" customFormat="1" ht="28" customHeight="1" spans="1:20">
      <c r="A18" s="20"/>
      <c r="B18" s="25"/>
      <c r="C18" s="25"/>
      <c r="D18" s="25"/>
      <c r="E18" s="26" t="s">
        <v>51</v>
      </c>
      <c r="F18" s="23" t="s">
        <v>52</v>
      </c>
      <c r="G18" s="24">
        <v>29.57</v>
      </c>
      <c r="H18" s="23"/>
      <c r="I18" s="24">
        <v>29.57</v>
      </c>
      <c r="J18" s="14"/>
      <c r="K18" s="14"/>
      <c r="L18" s="49">
        <v>2025.3</v>
      </c>
      <c r="M18" s="49">
        <v>2025.8</v>
      </c>
      <c r="N18" s="51"/>
      <c r="P18" s="1">
        <f>3467*170/10000</f>
        <v>58.939</v>
      </c>
      <c r="S18" s="3"/>
      <c r="T18" s="3"/>
    </row>
    <row r="19" s="1" customFormat="1" ht="28" customHeight="1" spans="1:20">
      <c r="A19" s="20"/>
      <c r="B19" s="25"/>
      <c r="C19" s="25"/>
      <c r="D19" s="25"/>
      <c r="E19" s="26" t="s">
        <v>53</v>
      </c>
      <c r="F19" s="23" t="s">
        <v>54</v>
      </c>
      <c r="G19" s="24">
        <v>25.42</v>
      </c>
      <c r="H19" s="23"/>
      <c r="I19" s="24">
        <v>25.42</v>
      </c>
      <c r="J19" s="14"/>
      <c r="K19" s="14"/>
      <c r="L19" s="49">
        <v>2025.3</v>
      </c>
      <c r="M19" s="49">
        <v>2025.8</v>
      </c>
      <c r="N19" s="51"/>
      <c r="P19" s="1">
        <f>1852*170/10000</f>
        <v>31.484</v>
      </c>
      <c r="S19" s="3"/>
      <c r="T19" s="3"/>
    </row>
    <row r="20" s="1" customFormat="1" ht="28" customHeight="1" spans="1:20">
      <c r="A20" s="20"/>
      <c r="B20" s="25"/>
      <c r="C20" s="25"/>
      <c r="D20" s="25"/>
      <c r="E20" s="26" t="s">
        <v>55</v>
      </c>
      <c r="F20" s="23" t="s">
        <v>56</v>
      </c>
      <c r="G20" s="24">
        <v>17.77</v>
      </c>
      <c r="H20" s="23"/>
      <c r="I20" s="24">
        <v>17.77</v>
      </c>
      <c r="J20" s="14"/>
      <c r="K20" s="14"/>
      <c r="L20" s="49">
        <v>2025.3</v>
      </c>
      <c r="M20" s="49">
        <v>2025.8</v>
      </c>
      <c r="N20" s="51"/>
      <c r="P20" s="1">
        <f>1605*170/10000</f>
        <v>27.285</v>
      </c>
      <c r="S20" s="3"/>
      <c r="T20" s="3"/>
    </row>
    <row r="21" s="1" customFormat="1" ht="28" customHeight="1" spans="1:20">
      <c r="A21" s="20"/>
      <c r="B21" s="25"/>
      <c r="C21" s="25"/>
      <c r="D21" s="25"/>
      <c r="E21" s="26" t="s">
        <v>57</v>
      </c>
      <c r="F21" s="23" t="s">
        <v>58</v>
      </c>
      <c r="G21" s="24">
        <v>5.8</v>
      </c>
      <c r="H21" s="23"/>
      <c r="I21" s="24">
        <v>5.8</v>
      </c>
      <c r="J21" s="14"/>
      <c r="K21" s="14"/>
      <c r="L21" s="49">
        <v>2025.3</v>
      </c>
      <c r="M21" s="49">
        <v>2025.8</v>
      </c>
      <c r="N21" s="51"/>
      <c r="P21" s="1">
        <f>906*170/10000</f>
        <v>15.402</v>
      </c>
      <c r="S21" s="3"/>
      <c r="T21" s="3"/>
    </row>
    <row r="22" s="1" customFormat="1" ht="28" customHeight="1" spans="1:20">
      <c r="A22" s="20"/>
      <c r="B22" s="25"/>
      <c r="C22" s="25"/>
      <c r="D22" s="25"/>
      <c r="E22" s="26" t="s">
        <v>59</v>
      </c>
      <c r="F22" s="23" t="s">
        <v>60</v>
      </c>
      <c r="G22" s="24">
        <v>4.94</v>
      </c>
      <c r="H22" s="23"/>
      <c r="I22" s="24">
        <v>4.94</v>
      </c>
      <c r="J22" s="14"/>
      <c r="K22" s="14"/>
      <c r="L22" s="49">
        <v>2025.3</v>
      </c>
      <c r="M22" s="49">
        <v>2025.8</v>
      </c>
      <c r="N22" s="51"/>
      <c r="P22" s="1">
        <f>299*170/10000</f>
        <v>5.083</v>
      </c>
      <c r="S22" s="3"/>
      <c r="T22" s="3"/>
    </row>
    <row r="23" s="1" customFormat="1" ht="28" customHeight="1" spans="1:20">
      <c r="A23" s="20"/>
      <c r="B23" s="25"/>
      <c r="C23" s="25"/>
      <c r="D23" s="25"/>
      <c r="E23" s="26" t="s">
        <v>61</v>
      </c>
      <c r="F23" s="23" t="s">
        <v>62</v>
      </c>
      <c r="G23" s="24">
        <v>8.19</v>
      </c>
      <c r="H23" s="23"/>
      <c r="I23" s="24">
        <v>8.19</v>
      </c>
      <c r="J23" s="14"/>
      <c r="K23" s="14"/>
      <c r="L23" s="49">
        <v>2025.3</v>
      </c>
      <c r="M23" s="49">
        <v>2025.8</v>
      </c>
      <c r="N23" s="51"/>
      <c r="P23" s="1">
        <f>609*170/10000</f>
        <v>10.353</v>
      </c>
      <c r="S23" s="3"/>
      <c r="T23" s="3"/>
    </row>
    <row r="24" s="1" customFormat="1" ht="28" customHeight="1" spans="1:20">
      <c r="A24" s="20"/>
      <c r="B24" s="25"/>
      <c r="C24" s="25"/>
      <c r="D24" s="25"/>
      <c r="E24" s="26" t="s">
        <v>63</v>
      </c>
      <c r="F24" s="23" t="s">
        <v>64</v>
      </c>
      <c r="G24" s="28">
        <v>12.55</v>
      </c>
      <c r="H24" s="29"/>
      <c r="I24" s="28">
        <v>12.55</v>
      </c>
      <c r="J24" s="52"/>
      <c r="K24" s="49"/>
      <c r="L24" s="49">
        <v>2025.3</v>
      </c>
      <c r="M24" s="49">
        <v>2025.8</v>
      </c>
      <c r="N24" s="51"/>
      <c r="P24" s="1">
        <f>990*170/10000</f>
        <v>16.83</v>
      </c>
      <c r="S24" s="3"/>
      <c r="T24" s="3"/>
    </row>
    <row r="25" s="1" customFormat="1" ht="28" customHeight="1" spans="1:20">
      <c r="A25" s="20"/>
      <c r="B25" s="25"/>
      <c r="C25" s="30"/>
      <c r="D25" s="30"/>
      <c r="E25" s="31" t="s">
        <v>65</v>
      </c>
      <c r="F25" s="27" t="s">
        <v>66</v>
      </c>
      <c r="G25" s="32">
        <v>11.34</v>
      </c>
      <c r="H25" s="33"/>
      <c r="I25" s="32">
        <v>11.34</v>
      </c>
      <c r="J25" s="52"/>
      <c r="K25" s="49"/>
      <c r="L25" s="49">
        <v>2025.3</v>
      </c>
      <c r="M25" s="49">
        <v>2025.8</v>
      </c>
      <c r="N25" s="53"/>
      <c r="P25" s="1">
        <f>721*170/10000</f>
        <v>12.257</v>
      </c>
      <c r="S25" s="3"/>
      <c r="T25" s="3"/>
    </row>
    <row r="26" s="1" customFormat="1" ht="45" customHeight="1" spans="1:14">
      <c r="A26" s="20"/>
      <c r="B26" s="25"/>
      <c r="C26" s="21">
        <v>2</v>
      </c>
      <c r="D26" s="21" t="s">
        <v>67</v>
      </c>
      <c r="E26" s="34" t="s">
        <v>68</v>
      </c>
      <c r="F26" s="35" t="s">
        <v>69</v>
      </c>
      <c r="G26" s="36">
        <v>6.27</v>
      </c>
      <c r="H26" s="37"/>
      <c r="I26" s="36">
        <v>6.27</v>
      </c>
      <c r="J26" s="54"/>
      <c r="K26" s="49"/>
      <c r="L26" s="49">
        <v>2025.3</v>
      </c>
      <c r="M26" s="49">
        <v>2025.8</v>
      </c>
      <c r="N26" s="50" t="s">
        <v>30</v>
      </c>
    </row>
    <row r="27" s="1" customFormat="1" ht="59" customHeight="1" spans="1:14">
      <c r="A27" s="20"/>
      <c r="B27" s="25"/>
      <c r="C27" s="25"/>
      <c r="D27" s="25"/>
      <c r="E27" s="34" t="s">
        <v>70</v>
      </c>
      <c r="F27" s="35" t="s">
        <v>71</v>
      </c>
      <c r="G27" s="38">
        <v>9.57</v>
      </c>
      <c r="H27" s="39"/>
      <c r="I27" s="38">
        <v>9.57</v>
      </c>
      <c r="J27" s="54"/>
      <c r="K27" s="52"/>
      <c r="L27" s="49">
        <v>2025.3</v>
      </c>
      <c r="M27" s="49">
        <v>2025.8</v>
      </c>
      <c r="N27" s="51"/>
    </row>
    <row r="28" s="1" customFormat="1" ht="35" customHeight="1" spans="1:14">
      <c r="A28" s="20"/>
      <c r="B28" s="25"/>
      <c r="C28" s="25"/>
      <c r="D28" s="25"/>
      <c r="E28" s="34" t="s">
        <v>72</v>
      </c>
      <c r="F28" s="35" t="s">
        <v>73</v>
      </c>
      <c r="G28" s="38">
        <v>1.98</v>
      </c>
      <c r="H28" s="39"/>
      <c r="I28" s="38">
        <v>1.98</v>
      </c>
      <c r="J28" s="54"/>
      <c r="K28" s="52"/>
      <c r="L28" s="49">
        <v>2025.3</v>
      </c>
      <c r="M28" s="49">
        <v>2025.8</v>
      </c>
      <c r="N28" s="51"/>
    </row>
    <row r="29" s="1" customFormat="1" ht="35" customHeight="1" spans="1:14">
      <c r="A29" s="20"/>
      <c r="B29" s="25"/>
      <c r="C29" s="25"/>
      <c r="D29" s="25"/>
      <c r="E29" s="34" t="s">
        <v>74</v>
      </c>
      <c r="F29" s="35" t="s">
        <v>75</v>
      </c>
      <c r="G29" s="38">
        <v>0.33</v>
      </c>
      <c r="H29" s="39"/>
      <c r="I29" s="38">
        <v>0.33</v>
      </c>
      <c r="J29" s="54"/>
      <c r="K29" s="52"/>
      <c r="L29" s="49">
        <v>2025.3</v>
      </c>
      <c r="M29" s="49">
        <v>2025.8</v>
      </c>
      <c r="N29" s="51"/>
    </row>
    <row r="30" s="1" customFormat="1" ht="35" customHeight="1" spans="1:14">
      <c r="A30" s="20"/>
      <c r="B30" s="25"/>
      <c r="C30" s="30"/>
      <c r="D30" s="30"/>
      <c r="E30" s="34" t="s">
        <v>76</v>
      </c>
      <c r="F30" s="35" t="s">
        <v>77</v>
      </c>
      <c r="G30" s="38">
        <v>0.99</v>
      </c>
      <c r="H30" s="39"/>
      <c r="I30" s="38">
        <v>0.99</v>
      </c>
      <c r="J30" s="54"/>
      <c r="K30" s="52"/>
      <c r="L30" s="49">
        <v>2025.3</v>
      </c>
      <c r="M30" s="49">
        <v>2025.8</v>
      </c>
      <c r="N30" s="53"/>
    </row>
    <row r="31" s="1" customFormat="1" ht="40" customHeight="1" spans="1:14">
      <c r="A31" s="20"/>
      <c r="B31" s="21" t="s">
        <v>78</v>
      </c>
      <c r="C31" s="21">
        <v>3</v>
      </c>
      <c r="D31" s="21" t="s">
        <v>79</v>
      </c>
      <c r="E31" s="34" t="s">
        <v>80</v>
      </c>
      <c r="F31" s="35" t="s">
        <v>81</v>
      </c>
      <c r="G31" s="40">
        <v>5.5</v>
      </c>
      <c r="H31" s="39"/>
      <c r="I31" s="40">
        <v>5.5</v>
      </c>
      <c r="J31" s="55"/>
      <c r="K31" s="54"/>
      <c r="L31" s="49">
        <v>2025.3</v>
      </c>
      <c r="M31" s="49">
        <v>2025.8</v>
      </c>
      <c r="N31" s="50" t="s">
        <v>30</v>
      </c>
    </row>
    <row r="32" s="1" customFormat="1" ht="41" customHeight="1" spans="1:14">
      <c r="A32" s="20"/>
      <c r="B32" s="25"/>
      <c r="C32" s="25"/>
      <c r="D32" s="25"/>
      <c r="E32" s="34" t="s">
        <v>82</v>
      </c>
      <c r="F32" s="35" t="s">
        <v>81</v>
      </c>
      <c r="G32" s="40">
        <v>5.5</v>
      </c>
      <c r="H32" s="39"/>
      <c r="I32" s="40">
        <v>5.5</v>
      </c>
      <c r="J32" s="55"/>
      <c r="K32" s="54"/>
      <c r="L32" s="49">
        <v>2025.3</v>
      </c>
      <c r="M32" s="49">
        <v>2025.8</v>
      </c>
      <c r="N32" s="51"/>
    </row>
    <row r="33" s="1" customFormat="1" ht="32" customHeight="1" spans="1:14">
      <c r="A33" s="20"/>
      <c r="B33" s="25"/>
      <c r="C33" s="25"/>
      <c r="D33" s="25"/>
      <c r="E33" s="34" t="s">
        <v>83</v>
      </c>
      <c r="F33" s="35" t="s">
        <v>81</v>
      </c>
      <c r="G33" s="40">
        <v>5.5</v>
      </c>
      <c r="H33" s="39"/>
      <c r="I33" s="40">
        <v>5.5</v>
      </c>
      <c r="J33" s="55"/>
      <c r="K33" s="54"/>
      <c r="L33" s="49">
        <v>2025.3</v>
      </c>
      <c r="M33" s="49">
        <v>2025.8</v>
      </c>
      <c r="N33" s="51"/>
    </row>
    <row r="34" s="1" customFormat="1" ht="40" customHeight="1" spans="1:14">
      <c r="A34" s="20"/>
      <c r="B34" s="30"/>
      <c r="C34" s="30"/>
      <c r="D34" s="30"/>
      <c r="E34" s="34" t="s">
        <v>84</v>
      </c>
      <c r="F34" s="35" t="s">
        <v>81</v>
      </c>
      <c r="G34" s="40">
        <v>5.5</v>
      </c>
      <c r="H34" s="39"/>
      <c r="I34" s="40">
        <v>5.5</v>
      </c>
      <c r="J34" s="55"/>
      <c r="K34" s="54"/>
      <c r="L34" s="49">
        <v>2025.3</v>
      </c>
      <c r="M34" s="49">
        <v>2025.8</v>
      </c>
      <c r="N34" s="53"/>
    </row>
    <row r="35" s="1" customFormat="1" ht="57" customHeight="1" spans="1:19">
      <c r="A35" s="20" t="s">
        <v>85</v>
      </c>
      <c r="B35" s="21" t="s">
        <v>86</v>
      </c>
      <c r="C35" s="20">
        <v>4</v>
      </c>
      <c r="D35" s="20" t="s">
        <v>87</v>
      </c>
      <c r="E35" s="34" t="s">
        <v>88</v>
      </c>
      <c r="F35" s="35" t="s">
        <v>89</v>
      </c>
      <c r="G35" s="40">
        <v>35.8</v>
      </c>
      <c r="H35" s="39"/>
      <c r="I35" s="40">
        <v>35.8</v>
      </c>
      <c r="J35" s="55"/>
      <c r="K35" s="54"/>
      <c r="L35" s="49">
        <v>2025.3</v>
      </c>
      <c r="M35" s="49">
        <v>2025.8</v>
      </c>
      <c r="N35" s="56" t="s">
        <v>30</v>
      </c>
      <c r="S35" s="60"/>
    </row>
    <row r="36" s="1" customFormat="1" ht="53" customHeight="1" spans="1:21">
      <c r="A36" s="20"/>
      <c r="B36" s="30"/>
      <c r="C36" s="20">
        <v>5</v>
      </c>
      <c r="D36" s="20" t="s">
        <v>90</v>
      </c>
      <c r="E36" s="41" t="s">
        <v>91</v>
      </c>
      <c r="F36" s="27" t="s">
        <v>92</v>
      </c>
      <c r="G36" s="42">
        <v>70.4</v>
      </c>
      <c r="H36" s="43"/>
      <c r="I36" s="42">
        <v>70.4</v>
      </c>
      <c r="J36" s="20"/>
      <c r="K36" s="57"/>
      <c r="L36" s="49">
        <v>2025.3</v>
      </c>
      <c r="M36" s="49">
        <v>2025.8</v>
      </c>
      <c r="N36" s="56" t="s">
        <v>30</v>
      </c>
      <c r="T36" s="60"/>
      <c r="U36" s="60"/>
    </row>
    <row r="37" s="1" customFormat="1" ht="45" customHeight="1" spans="1:14">
      <c r="A37" s="20"/>
      <c r="B37" s="14" t="s">
        <v>93</v>
      </c>
      <c r="C37" s="44">
        <v>5</v>
      </c>
      <c r="D37" s="14" t="s">
        <v>94</v>
      </c>
      <c r="E37" s="44"/>
      <c r="F37" s="27" t="s">
        <v>94</v>
      </c>
      <c r="G37" s="42">
        <v>511.92</v>
      </c>
      <c r="H37" s="27">
        <f>SUM(H7:H36)</f>
        <v>0</v>
      </c>
      <c r="I37" s="42">
        <v>511.92</v>
      </c>
      <c r="J37" s="58">
        <f>SUM(J7:J36)</f>
        <v>0</v>
      </c>
      <c r="K37" s="58">
        <f>SUM(K7:K36)</f>
        <v>0</v>
      </c>
      <c r="L37" s="14"/>
      <c r="M37" s="14"/>
      <c r="N37" s="19"/>
    </row>
    <row r="40" spans="15:15">
      <c r="O40" s="59"/>
    </row>
    <row r="42" spans="15:15">
      <c r="O42" s="59"/>
    </row>
  </sheetData>
  <sheetProtection formatCells="0" formatColumns="0" formatRows="0" insertRows="0" insertColumns="0" insertHyperlinks="0" deleteColumns="0" deleteRows="0" sort="0" autoFilter="0" pivotTables="0"/>
  <mergeCells count="35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34"/>
    <mergeCell ref="A35:A36"/>
    <mergeCell ref="B4:B6"/>
    <mergeCell ref="B7:B30"/>
    <mergeCell ref="B31:B34"/>
    <mergeCell ref="B35:B36"/>
    <mergeCell ref="C4:C6"/>
    <mergeCell ref="C7:C25"/>
    <mergeCell ref="C26:C30"/>
    <mergeCell ref="C31:C34"/>
    <mergeCell ref="D4:D6"/>
    <mergeCell ref="D7:D25"/>
    <mergeCell ref="D26:D30"/>
    <mergeCell ref="D31:D34"/>
    <mergeCell ref="E4:E6"/>
    <mergeCell ref="F4:F6"/>
    <mergeCell ref="G5:G6"/>
    <mergeCell ref="L5:L6"/>
    <mergeCell ref="M5:M6"/>
    <mergeCell ref="N2:N6"/>
    <mergeCell ref="N7:N25"/>
    <mergeCell ref="N26:N30"/>
    <mergeCell ref="N31:N34"/>
  </mergeCells>
  <printOptions horizontalCentered="1" verticalCentered="1"/>
  <pageMargins left="0.196527777777778" right="0.118055555555556" top="0.511805555555556" bottom="0.354166666666667" header="0.298611111111111" footer="0.156944444444444"/>
  <pageSetup paperSize="9" scale="71" fitToHeight="0" orientation="landscape" horizontalDpi="600"/>
  <headerFooter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合庆镇营房村（精品村）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2024-09-30T02:38:00Z</dcterms:created>
  <cp:lastPrinted>2024-12-18T08:34:00Z</cp:lastPrinted>
  <dcterms:modified xsi:type="dcterms:W3CDTF">2024-12-27T07:57:57Z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FD25961C68924487ACD9A4DDC333F502_13</vt:lpwstr>
  </property>
  <property fmtid="{D5CDD505-2E9C-101B-9397-08002B2CF9AE}" pid="3" name="KSOProductBuildVer">
    <vt:lpwstr>2052-12.1.0.19302</vt:lpwstr>
  </property>
</Properties>
</file>